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75" yWindow="45" windowWidth="19200" windowHeight="8505"/>
  </bookViews>
  <sheets>
    <sheet name="nondry dock data with rainfall" sheetId="5" r:id="rId1"/>
    <sheet name="Sheet1" sheetId="6" r:id="rId2"/>
    <sheet name="Sheet2" sheetId="7" r:id="rId3"/>
  </sheets>
  <definedNames>
    <definedName name="_xlnm._FilterDatabase" localSheetId="0">'nondry dock data with rainfall'!$A$2:$AC$170</definedName>
  </definedNames>
  <calcPr calcId="125725" concurrentCalc="0"/>
</workbook>
</file>

<file path=xl/calcChain.xml><?xml version="1.0" encoding="utf-8"?>
<calcChain xmlns="http://schemas.openxmlformats.org/spreadsheetml/2006/main">
  <c r="AB90" i="5"/>
  <c r="AA90"/>
  <c r="Z90"/>
  <c r="Y90"/>
  <c r="AB89"/>
  <c r="AA89"/>
  <c r="Z89"/>
  <c r="Y89"/>
  <c r="AB88"/>
  <c r="AA88"/>
  <c r="Z88"/>
  <c r="Y88"/>
  <c r="AB87"/>
  <c r="AA87"/>
  <c r="Z87"/>
  <c r="Y87"/>
  <c r="AB86"/>
  <c r="AA86"/>
  <c r="Z86"/>
  <c r="Y86"/>
  <c r="AB85"/>
  <c r="AA85"/>
  <c r="Z85"/>
  <c r="Y85"/>
  <c r="AB84"/>
  <c r="AA84"/>
  <c r="Z84"/>
  <c r="Y84"/>
  <c r="AB83"/>
  <c r="Z83"/>
  <c r="Y83"/>
  <c r="AA83"/>
  <c r="AA82"/>
  <c r="W199"/>
  <c r="V199"/>
  <c r="U199"/>
  <c r="T199"/>
  <c r="S199"/>
  <c r="R199"/>
  <c r="W188"/>
  <c r="V188"/>
  <c r="U188"/>
  <c r="T188"/>
  <c r="S188"/>
  <c r="R188"/>
  <c r="P197"/>
  <c r="O197"/>
  <c r="N197"/>
  <c r="M197"/>
  <c r="L197"/>
  <c r="K197"/>
  <c r="J197"/>
  <c r="I197"/>
  <c r="H197"/>
  <c r="P196"/>
  <c r="O196"/>
  <c r="N196"/>
  <c r="M196"/>
  <c r="L196"/>
  <c r="K196"/>
  <c r="J196"/>
  <c r="I196"/>
  <c r="H196"/>
  <c r="P195"/>
  <c r="O195"/>
  <c r="N195"/>
  <c r="M195"/>
  <c r="L195"/>
  <c r="K195"/>
  <c r="J195"/>
  <c r="I195"/>
  <c r="H195"/>
  <c r="P194"/>
  <c r="O194"/>
  <c r="N194"/>
  <c r="M194"/>
  <c r="L194"/>
  <c r="K194"/>
  <c r="J194"/>
  <c r="I194"/>
  <c r="H194"/>
  <c r="P193"/>
  <c r="O193"/>
  <c r="N193"/>
  <c r="M193"/>
  <c r="L193"/>
  <c r="K193"/>
  <c r="J193"/>
  <c r="I193"/>
  <c r="H193"/>
  <c r="P192"/>
  <c r="O192"/>
  <c r="N192"/>
  <c r="M192"/>
  <c r="L192"/>
  <c r="K192"/>
  <c r="J192"/>
  <c r="I192"/>
  <c r="H192"/>
  <c r="P191"/>
  <c r="O191"/>
  <c r="N191"/>
  <c r="M191"/>
  <c r="L191"/>
  <c r="K191"/>
  <c r="J191"/>
  <c r="I191"/>
  <c r="H191"/>
  <c r="P190"/>
  <c r="O190"/>
  <c r="N190"/>
  <c r="M190"/>
  <c r="L190"/>
  <c r="K190"/>
  <c r="J190"/>
  <c r="I190"/>
  <c r="H190"/>
  <c r="P186"/>
  <c r="O186"/>
  <c r="N186"/>
  <c r="M186"/>
  <c r="L186"/>
  <c r="K186"/>
  <c r="J186"/>
  <c r="I186"/>
  <c r="H186"/>
  <c r="P185"/>
  <c r="O185"/>
  <c r="N185"/>
  <c r="M185"/>
  <c r="L185"/>
  <c r="K185"/>
  <c r="J185"/>
  <c r="I185"/>
  <c r="H185"/>
  <c r="P184"/>
  <c r="O184"/>
  <c r="N184"/>
  <c r="M184"/>
  <c r="L184"/>
  <c r="K184"/>
  <c r="J184"/>
  <c r="I184"/>
  <c r="H184"/>
  <c r="P183"/>
  <c r="O183"/>
  <c r="N183"/>
  <c r="M183"/>
  <c r="L183"/>
  <c r="K183"/>
  <c r="J183"/>
  <c r="I183"/>
  <c r="H183"/>
  <c r="P182"/>
  <c r="O182"/>
  <c r="N182"/>
  <c r="M182"/>
  <c r="L182"/>
  <c r="K182"/>
  <c r="J182"/>
  <c r="I182"/>
  <c r="H182"/>
  <c r="P181"/>
  <c r="O181"/>
  <c r="N181"/>
  <c r="M181"/>
  <c r="L181"/>
  <c r="K181"/>
  <c r="J181"/>
  <c r="I181"/>
  <c r="H181"/>
  <c r="P180"/>
  <c r="O180"/>
  <c r="N180"/>
  <c r="M180"/>
  <c r="L180"/>
  <c r="K180"/>
  <c r="J180"/>
  <c r="I180"/>
  <c r="H180"/>
  <c r="P179"/>
  <c r="O179"/>
  <c r="N179"/>
  <c r="M179"/>
  <c r="L179"/>
  <c r="K179"/>
  <c r="J179"/>
  <c r="I179"/>
  <c r="H179"/>
  <c r="W177"/>
  <c r="V177"/>
  <c r="U177"/>
  <c r="T177"/>
  <c r="S177"/>
  <c r="R177"/>
  <c r="W176"/>
  <c r="V176"/>
  <c r="U176"/>
  <c r="T176"/>
  <c r="S176"/>
  <c r="R176"/>
  <c r="W175"/>
  <c r="V175"/>
  <c r="U175"/>
  <c r="T175"/>
  <c r="S175"/>
  <c r="R175"/>
  <c r="W174"/>
  <c r="V174"/>
  <c r="U174"/>
  <c r="T174"/>
  <c r="S174"/>
  <c r="R174"/>
  <c r="W173"/>
  <c r="V173"/>
  <c r="U173"/>
  <c r="T173"/>
  <c r="S173"/>
  <c r="R173"/>
  <c r="W172"/>
  <c r="V172"/>
  <c r="U172"/>
  <c r="T172"/>
  <c r="S172"/>
  <c r="R172"/>
  <c r="W171"/>
  <c r="V171"/>
  <c r="U171"/>
  <c r="T171"/>
  <c r="S171"/>
  <c r="R171"/>
  <c r="W90"/>
  <c r="V90"/>
  <c r="U90"/>
  <c r="T90"/>
  <c r="S90"/>
  <c r="R90"/>
  <c r="W89"/>
  <c r="V89"/>
  <c r="U89"/>
  <c r="T89"/>
  <c r="S89"/>
  <c r="R89"/>
  <c r="W88"/>
  <c r="V88"/>
  <c r="U88"/>
  <c r="T88"/>
  <c r="S88"/>
  <c r="R88"/>
  <c r="W87"/>
  <c r="V87"/>
  <c r="U87"/>
  <c r="T87"/>
  <c r="S87"/>
  <c r="R87"/>
  <c r="W86"/>
  <c r="V86"/>
  <c r="U86"/>
  <c r="T86"/>
  <c r="S86"/>
  <c r="R86"/>
  <c r="W85"/>
  <c r="V85"/>
  <c r="U85"/>
  <c r="T85"/>
  <c r="S85"/>
  <c r="R85"/>
  <c r="W84"/>
  <c r="V84"/>
  <c r="U84"/>
  <c r="T84"/>
  <c r="S84"/>
  <c r="R84"/>
  <c r="AB81"/>
  <c r="AA81"/>
  <c r="Z81"/>
  <c r="Y81"/>
  <c r="AB80"/>
  <c r="AA80"/>
  <c r="Z80"/>
  <c r="Y80"/>
  <c r="AB79"/>
  <c r="AA79"/>
  <c r="Z79"/>
  <c r="Y79"/>
  <c r="AB78"/>
  <c r="AA78"/>
  <c r="Z78"/>
  <c r="Y78"/>
  <c r="AB77"/>
  <c r="AA77"/>
  <c r="Z77"/>
  <c r="Y77"/>
  <c r="AB76"/>
  <c r="AA76"/>
  <c r="Z76"/>
  <c r="Y76"/>
  <c r="AB75"/>
  <c r="AA75"/>
  <c r="Z75"/>
  <c r="Y75"/>
  <c r="U170"/>
  <c r="T170"/>
  <c r="S170"/>
  <c r="R170"/>
  <c r="U169"/>
  <c r="T169"/>
  <c r="S169"/>
  <c r="R169"/>
  <c r="U168"/>
  <c r="T168"/>
  <c r="S168"/>
  <c r="R168"/>
  <c r="U167"/>
  <c r="T167"/>
  <c r="S167"/>
  <c r="R167"/>
  <c r="U166"/>
  <c r="T166"/>
  <c r="S166"/>
  <c r="R166"/>
  <c r="U165"/>
  <c r="T165"/>
  <c r="S165"/>
  <c r="R165"/>
  <c r="U164"/>
  <c r="T164"/>
  <c r="S164"/>
  <c r="R164"/>
  <c r="U163"/>
  <c r="T163"/>
  <c r="S163"/>
  <c r="R163"/>
  <c r="AB74"/>
  <c r="AA74"/>
  <c r="Z74"/>
  <c r="Y74"/>
  <c r="AB73"/>
  <c r="AA73"/>
  <c r="Z73"/>
  <c r="Y73"/>
  <c r="AB72"/>
  <c r="AA72"/>
  <c r="Z72"/>
  <c r="Y72"/>
  <c r="AB71"/>
  <c r="AA71"/>
  <c r="Z71"/>
  <c r="Y71"/>
  <c r="AB70"/>
  <c r="AA70"/>
  <c r="Z70"/>
  <c r="Y70"/>
  <c r="AB69"/>
  <c r="AA69"/>
  <c r="Z69"/>
  <c r="Y69"/>
  <c r="AB68"/>
  <c r="AA68"/>
  <c r="Z68"/>
  <c r="Y68"/>
  <c r="AB67"/>
  <c r="AA67"/>
  <c r="Z67"/>
  <c r="Y67"/>
  <c r="AB66"/>
  <c r="AA66"/>
  <c r="Z66"/>
  <c r="Y66"/>
  <c r="AB65"/>
  <c r="AA65"/>
  <c r="Z65"/>
  <c r="Y65"/>
  <c r="AB64"/>
  <c r="AA64"/>
  <c r="Z64"/>
  <c r="Y64"/>
  <c r="AB63"/>
  <c r="AA63"/>
  <c r="Z63"/>
  <c r="Y63"/>
  <c r="AB62"/>
  <c r="AA62"/>
  <c r="Z62"/>
  <c r="Y62"/>
  <c r="AB61"/>
  <c r="AA61"/>
  <c r="Z61"/>
  <c r="Y61"/>
  <c r="AB60"/>
  <c r="AA60"/>
  <c r="Z60"/>
  <c r="Y60"/>
  <c r="AB59"/>
  <c r="AA59"/>
  <c r="Z59"/>
  <c r="Y59"/>
  <c r="AB58"/>
  <c r="AA58"/>
  <c r="Z58"/>
  <c r="Y58"/>
  <c r="AB57"/>
  <c r="AA57"/>
  <c r="Z57"/>
  <c r="Y57"/>
  <c r="AB56"/>
  <c r="AA56"/>
  <c r="Z56"/>
  <c r="Y56"/>
  <c r="AB55"/>
  <c r="AA55"/>
  <c r="Z55"/>
  <c r="Y55"/>
  <c r="AB54"/>
  <c r="AA54"/>
  <c r="Z54"/>
  <c r="Y54"/>
  <c r="AB53"/>
  <c r="AA53"/>
  <c r="Z53"/>
  <c r="Y53"/>
  <c r="AB52"/>
  <c r="AA52"/>
  <c r="Z52"/>
  <c r="Y52"/>
  <c r="AB51"/>
  <c r="AA51"/>
  <c r="Z51"/>
  <c r="Y51"/>
  <c r="AB50"/>
  <c r="AA50"/>
  <c r="Z50"/>
  <c r="Y50"/>
  <c r="AB49"/>
  <c r="AA49"/>
  <c r="Z49"/>
  <c r="Y49"/>
  <c r="AB48"/>
  <c r="AA48"/>
  <c r="Z48"/>
  <c r="Y48"/>
  <c r="AB47"/>
  <c r="AA47"/>
  <c r="Z47"/>
  <c r="Y47"/>
  <c r="AB46"/>
  <c r="AA46"/>
  <c r="Z46"/>
  <c r="Y46"/>
  <c r="AB45"/>
  <c r="AA45"/>
  <c r="Z45"/>
  <c r="Y45"/>
  <c r="AB44"/>
  <c r="AA44"/>
  <c r="Z44"/>
  <c r="Y44"/>
  <c r="AB43"/>
  <c r="AA43"/>
  <c r="Z43"/>
  <c r="Y43"/>
  <c r="AB42"/>
  <c r="AA42"/>
  <c r="Z42"/>
  <c r="Y42"/>
  <c r="AB41"/>
  <c r="AA41"/>
  <c r="Z41"/>
  <c r="Y41"/>
  <c r="AB40"/>
  <c r="AA40"/>
  <c r="Z40"/>
  <c r="Y40"/>
  <c r="AB39"/>
  <c r="AA39"/>
  <c r="Z39"/>
  <c r="Y39"/>
  <c r="AB38"/>
  <c r="AA38"/>
  <c r="Z38"/>
  <c r="Y38"/>
  <c r="AB37"/>
  <c r="AA37"/>
  <c r="Z37"/>
  <c r="Y37"/>
  <c r="AB36"/>
  <c r="AA36"/>
  <c r="Z36"/>
  <c r="Y36"/>
  <c r="AB35"/>
  <c r="AA35"/>
  <c r="Z35"/>
  <c r="Y35"/>
  <c r="AB34"/>
  <c r="AA34"/>
  <c r="Z34"/>
  <c r="Y34"/>
  <c r="AB33"/>
  <c r="AA33"/>
  <c r="Z33"/>
  <c r="Y33"/>
  <c r="AB32"/>
  <c r="AA32"/>
  <c r="Z32"/>
  <c r="Y32"/>
  <c r="AB31"/>
  <c r="AA31"/>
  <c r="Z31"/>
  <c r="Y31"/>
  <c r="AB30"/>
  <c r="AA30"/>
  <c r="Z30"/>
  <c r="Y30"/>
  <c r="AB29"/>
  <c r="AA29"/>
  <c r="Z29"/>
  <c r="Y29"/>
  <c r="AB28"/>
  <c r="AA28"/>
  <c r="Z28"/>
  <c r="Y28"/>
  <c r="AB27"/>
  <c r="AA27"/>
  <c r="Z27"/>
  <c r="Y27"/>
  <c r="AB26"/>
  <c r="AA26"/>
  <c r="Z26"/>
  <c r="Y26"/>
  <c r="AB25"/>
  <c r="AA25"/>
  <c r="Z25"/>
  <c r="Y25"/>
  <c r="AB24"/>
  <c r="AA24"/>
  <c r="Z24"/>
  <c r="Y24"/>
  <c r="AB23"/>
  <c r="AA23"/>
  <c r="Z23"/>
  <c r="Y23"/>
  <c r="AB22"/>
  <c r="AA22"/>
  <c r="Z22"/>
  <c r="Y22"/>
  <c r="AB21"/>
  <c r="AA21"/>
  <c r="Z21"/>
  <c r="Y21"/>
  <c r="AB20"/>
  <c r="AA20"/>
  <c r="Z20"/>
  <c r="Y20"/>
  <c r="AB19"/>
  <c r="AA19"/>
  <c r="Z19"/>
  <c r="Y19"/>
  <c r="AB18"/>
  <c r="AA18"/>
  <c r="Z18"/>
  <c r="Y18"/>
  <c r="AB17"/>
  <c r="AA17"/>
  <c r="Z17"/>
  <c r="Y17"/>
  <c r="AB16"/>
  <c r="AA16"/>
  <c r="Z16"/>
  <c r="Y16"/>
  <c r="AB15"/>
  <c r="AA15"/>
  <c r="Z15"/>
  <c r="Y15"/>
  <c r="AB14"/>
  <c r="AA14"/>
  <c r="Z14"/>
  <c r="Y14"/>
  <c r="AB13"/>
  <c r="AA13"/>
  <c r="Z13"/>
  <c r="Y13"/>
  <c r="AB12"/>
  <c r="AA12"/>
  <c r="Z12"/>
  <c r="Y12"/>
  <c r="AB11"/>
  <c r="AA11"/>
  <c r="Z11"/>
  <c r="Y11"/>
  <c r="AB10"/>
  <c r="AA10"/>
  <c r="Z10"/>
  <c r="Y10"/>
  <c r="AB9"/>
  <c r="AA9"/>
  <c r="Z9"/>
  <c r="Y9"/>
  <c r="AB8"/>
  <c r="AA8"/>
  <c r="Z8"/>
  <c r="Y8"/>
  <c r="AB7"/>
  <c r="AA7"/>
  <c r="Z7"/>
  <c r="Y7"/>
  <c r="AB6"/>
  <c r="AA6"/>
  <c r="Z6"/>
  <c r="Y6"/>
  <c r="AB5"/>
  <c r="AA5"/>
  <c r="Z5"/>
  <c r="Y5"/>
  <c r="AB4"/>
  <c r="AA4"/>
  <c r="Z4"/>
  <c r="Y4"/>
  <c r="AB3"/>
  <c r="AA3"/>
  <c r="Z3"/>
  <c r="Y3"/>
  <c r="W83"/>
  <c r="V83"/>
  <c r="U83"/>
  <c r="T83"/>
  <c r="S83"/>
  <c r="R83"/>
  <c r="W82"/>
  <c r="V82"/>
  <c r="U82"/>
  <c r="T82"/>
  <c r="S82"/>
  <c r="R82"/>
  <c r="W81"/>
  <c r="V81"/>
  <c r="U81"/>
  <c r="T81"/>
  <c r="S81"/>
  <c r="R81"/>
  <c r="W80"/>
  <c r="V80"/>
  <c r="U80"/>
  <c r="T80"/>
  <c r="S80"/>
  <c r="R80"/>
  <c r="W79"/>
  <c r="V79"/>
  <c r="U79"/>
  <c r="T79"/>
  <c r="S79"/>
  <c r="R79"/>
  <c r="W78"/>
  <c r="V78"/>
  <c r="U78"/>
  <c r="T78"/>
  <c r="S78"/>
  <c r="R78"/>
  <c r="W77"/>
  <c r="V77"/>
  <c r="U77"/>
  <c r="T77"/>
  <c r="S77"/>
  <c r="R77"/>
  <c r="W76"/>
  <c r="V76"/>
  <c r="U76"/>
  <c r="T76"/>
  <c r="S76"/>
  <c r="R76"/>
  <c r="W75"/>
  <c r="V75"/>
  <c r="U75"/>
  <c r="T75"/>
  <c r="S75"/>
  <c r="R75"/>
  <c r="W74"/>
  <c r="V74"/>
  <c r="U74"/>
  <c r="T74"/>
  <c r="S74"/>
  <c r="R74"/>
  <c r="W73"/>
  <c r="V73"/>
  <c r="U73"/>
  <c r="T73"/>
  <c r="S73"/>
  <c r="R73"/>
  <c r="W72"/>
  <c r="V72"/>
  <c r="U72"/>
  <c r="T72"/>
  <c r="S72"/>
  <c r="R72"/>
  <c r="W71"/>
  <c r="V71"/>
  <c r="U71"/>
  <c r="T71"/>
  <c r="S71"/>
  <c r="R71"/>
  <c r="W70"/>
  <c r="V70"/>
  <c r="U70"/>
  <c r="T70"/>
  <c r="S70"/>
  <c r="R70"/>
  <c r="W69"/>
  <c r="V69"/>
  <c r="U69"/>
  <c r="T69"/>
  <c r="S69"/>
  <c r="R69"/>
  <c r="W68"/>
  <c r="V68"/>
  <c r="U68"/>
  <c r="T68"/>
  <c r="S68"/>
  <c r="R68"/>
  <c r="W67"/>
  <c r="V67"/>
  <c r="U67"/>
  <c r="T67"/>
  <c r="S67"/>
  <c r="R67"/>
  <c r="W66"/>
  <c r="V66"/>
  <c r="U66"/>
  <c r="T66"/>
  <c r="S66"/>
  <c r="R66"/>
  <c r="W65"/>
  <c r="V65"/>
  <c r="U65"/>
  <c r="T65"/>
  <c r="S65"/>
  <c r="R65"/>
  <c r="W64"/>
  <c r="V64"/>
  <c r="U64"/>
  <c r="T64"/>
  <c r="S64"/>
  <c r="R64"/>
  <c r="W63"/>
  <c r="V63"/>
  <c r="U63"/>
  <c r="T63"/>
  <c r="S63"/>
  <c r="R63"/>
  <c r="W62"/>
  <c r="V62"/>
  <c r="U62"/>
  <c r="T62"/>
  <c r="S62"/>
  <c r="R62"/>
  <c r="W61"/>
  <c r="V61"/>
  <c r="U61"/>
  <c r="T61"/>
  <c r="S61"/>
  <c r="R61"/>
  <c r="W60"/>
  <c r="V60"/>
  <c r="U60"/>
  <c r="T60"/>
  <c r="S60"/>
  <c r="R60"/>
  <c r="W59"/>
  <c r="V59"/>
  <c r="U59"/>
  <c r="T59"/>
  <c r="S59"/>
  <c r="R59"/>
  <c r="W58"/>
  <c r="V58"/>
  <c r="U58"/>
  <c r="T58"/>
  <c r="S58"/>
  <c r="R58"/>
  <c r="W57"/>
  <c r="V57"/>
  <c r="U57"/>
  <c r="T57"/>
  <c r="S57"/>
  <c r="R57"/>
  <c r="W56"/>
  <c r="V56"/>
  <c r="U56"/>
  <c r="T56"/>
  <c r="S56"/>
  <c r="R56"/>
  <c r="W55"/>
  <c r="V55"/>
  <c r="U55"/>
  <c r="T55"/>
  <c r="S55"/>
  <c r="R55"/>
  <c r="W54"/>
  <c r="V54"/>
  <c r="U54"/>
  <c r="T54"/>
  <c r="S54"/>
  <c r="R54"/>
  <c r="W53"/>
  <c r="V53"/>
  <c r="U53"/>
  <c r="T53"/>
  <c r="S53"/>
  <c r="R53"/>
  <c r="W52"/>
  <c r="V52"/>
  <c r="U52"/>
  <c r="T52"/>
  <c r="S52"/>
  <c r="R52"/>
  <c r="U162"/>
  <c r="T162"/>
  <c r="S162"/>
  <c r="R162"/>
  <c r="U161"/>
  <c r="T161"/>
  <c r="S161"/>
  <c r="R161"/>
  <c r="U160"/>
  <c r="T160"/>
  <c r="S160"/>
  <c r="R160"/>
  <c r="U159"/>
  <c r="T159"/>
  <c r="S159"/>
  <c r="R159"/>
  <c r="U158"/>
  <c r="T158"/>
  <c r="S158"/>
  <c r="R158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3"/>
  <c r="U139"/>
  <c r="T139"/>
  <c r="S139"/>
  <c r="R139"/>
  <c r="U157"/>
  <c r="T157"/>
  <c r="S157"/>
  <c r="R157"/>
  <c r="U156"/>
  <c r="T156"/>
  <c r="S156"/>
  <c r="R156"/>
  <c r="U155"/>
  <c r="T155"/>
  <c r="S155"/>
  <c r="R155"/>
  <c r="U154"/>
  <c r="T154"/>
  <c r="S154"/>
  <c r="R154"/>
  <c r="U153"/>
  <c r="T153"/>
  <c r="S153"/>
  <c r="R153"/>
  <c r="U152"/>
  <c r="T152"/>
  <c r="S152"/>
  <c r="R152"/>
  <c r="U151"/>
  <c r="T151"/>
  <c r="S151"/>
  <c r="R151"/>
  <c r="U150"/>
  <c r="T150"/>
  <c r="S150"/>
  <c r="R150"/>
  <c r="U149"/>
  <c r="T149"/>
  <c r="S149"/>
  <c r="R149"/>
  <c r="U148"/>
  <c r="T148"/>
  <c r="S148"/>
  <c r="R148"/>
  <c r="U147"/>
  <c r="T147"/>
  <c r="S147"/>
  <c r="R147"/>
  <c r="U146"/>
  <c r="T146"/>
  <c r="S146"/>
  <c r="R146"/>
  <c r="U145"/>
  <c r="T145"/>
  <c r="S145"/>
  <c r="R145"/>
  <c r="U144"/>
  <c r="T144"/>
  <c r="S144"/>
  <c r="R144"/>
  <c r="U143"/>
  <c r="T143"/>
  <c r="S143"/>
  <c r="R143"/>
  <c r="U142"/>
  <c r="T142"/>
  <c r="S142"/>
  <c r="R142"/>
  <c r="U141"/>
  <c r="T141"/>
  <c r="S141"/>
  <c r="R141"/>
  <c r="U140"/>
  <c r="T140"/>
  <c r="S140"/>
  <c r="R140"/>
  <c r="U51"/>
  <c r="T51"/>
  <c r="S51"/>
  <c r="R51"/>
  <c r="U136"/>
  <c r="T136"/>
  <c r="S136"/>
  <c r="R136"/>
  <c r="U137"/>
  <c r="T137"/>
  <c r="S137"/>
  <c r="R137"/>
  <c r="U138"/>
  <c r="T138"/>
  <c r="S138"/>
  <c r="R138"/>
  <c r="U135"/>
  <c r="T135"/>
  <c r="S135"/>
  <c r="R135"/>
  <c r="U134"/>
  <c r="T134"/>
  <c r="S134"/>
  <c r="R134"/>
  <c r="U133"/>
  <c r="T133"/>
  <c r="S133"/>
  <c r="R133"/>
  <c r="U131"/>
  <c r="T131"/>
  <c r="S131"/>
  <c r="R131"/>
  <c r="U129"/>
  <c r="T129"/>
  <c r="S129"/>
  <c r="R129"/>
  <c r="U130"/>
  <c r="T130"/>
  <c r="S130"/>
  <c r="R130"/>
  <c r="U132"/>
  <c r="T132"/>
  <c r="S132"/>
  <c r="R132"/>
  <c r="U128"/>
  <c r="T128"/>
  <c r="S128"/>
  <c r="R128"/>
  <c r="U127"/>
  <c r="T127"/>
  <c r="S127"/>
  <c r="R127"/>
  <c r="U48"/>
  <c r="T48"/>
  <c r="S48"/>
  <c r="R48"/>
  <c r="U49"/>
  <c r="T49"/>
  <c r="S49"/>
  <c r="R49"/>
  <c r="U50"/>
  <c r="T50"/>
  <c r="S50"/>
  <c r="R50"/>
  <c r="U47"/>
  <c r="T47"/>
  <c r="S47"/>
  <c r="R47"/>
  <c r="U46"/>
  <c r="T46"/>
  <c r="S46"/>
  <c r="R46"/>
  <c r="U45"/>
  <c r="T45"/>
  <c r="S45"/>
  <c r="R45"/>
  <c r="U43"/>
  <c r="T43"/>
  <c r="S43"/>
  <c r="R43"/>
  <c r="U41"/>
  <c r="T41"/>
  <c r="S41"/>
  <c r="R41"/>
  <c r="U42"/>
  <c r="T42"/>
  <c r="S42"/>
  <c r="R42"/>
  <c r="U44"/>
  <c r="T44"/>
  <c r="S44"/>
  <c r="R44"/>
  <c r="U40"/>
  <c r="T40"/>
  <c r="S40"/>
  <c r="R40"/>
  <c r="U39"/>
  <c r="T39"/>
  <c r="S39"/>
  <c r="R39"/>
  <c r="T101"/>
  <c r="T102"/>
  <c r="T106"/>
  <c r="T111"/>
  <c r="T103"/>
  <c r="T107"/>
  <c r="T112"/>
  <c r="T104"/>
  <c r="T108"/>
  <c r="T109"/>
  <c r="T113"/>
  <c r="T91"/>
  <c r="T94"/>
  <c r="T98"/>
  <c r="T92"/>
  <c r="T95"/>
  <c r="T99"/>
  <c r="T96"/>
  <c r="T100"/>
  <c r="T105"/>
  <c r="T110"/>
  <c r="T114"/>
  <c r="T93"/>
  <c r="T97"/>
  <c r="R102"/>
  <c r="R106"/>
  <c r="R111"/>
  <c r="R103"/>
  <c r="R107"/>
  <c r="R112"/>
  <c r="R104"/>
  <c r="R108"/>
  <c r="R109"/>
  <c r="R113"/>
  <c r="R91"/>
  <c r="R94"/>
  <c r="R98"/>
  <c r="R92"/>
  <c r="R95"/>
  <c r="R99"/>
  <c r="R96"/>
  <c r="R100"/>
  <c r="R105"/>
  <c r="R110"/>
  <c r="R114"/>
  <c r="R93"/>
  <c r="R97"/>
  <c r="R101"/>
  <c r="U121"/>
  <c r="T121"/>
  <c r="S121"/>
  <c r="R121"/>
  <c r="U124"/>
  <c r="T124"/>
  <c r="S124"/>
  <c r="R124"/>
  <c r="U126"/>
  <c r="T126"/>
  <c r="S126"/>
  <c r="R126"/>
  <c r="U125"/>
  <c r="T125"/>
  <c r="S125"/>
  <c r="R125"/>
  <c r="U123"/>
  <c r="T123"/>
  <c r="S123"/>
  <c r="R123"/>
  <c r="U122"/>
  <c r="T122"/>
  <c r="S122"/>
  <c r="R122"/>
  <c r="U33"/>
  <c r="T33"/>
  <c r="S33"/>
  <c r="R33"/>
  <c r="U36"/>
  <c r="T36"/>
  <c r="S36"/>
  <c r="R36"/>
  <c r="U38"/>
  <c r="T38"/>
  <c r="S38"/>
  <c r="R38"/>
  <c r="U37"/>
  <c r="T37"/>
  <c r="S37"/>
  <c r="R37"/>
  <c r="U35"/>
  <c r="T35"/>
  <c r="S35"/>
  <c r="R35"/>
  <c r="U34"/>
  <c r="T34"/>
  <c r="S34"/>
  <c r="R34"/>
  <c r="U120"/>
  <c r="T120"/>
  <c r="S120"/>
  <c r="R120"/>
  <c r="U119"/>
  <c r="T119"/>
  <c r="S119"/>
  <c r="R119"/>
  <c r="U118"/>
  <c r="T118"/>
  <c r="S118"/>
  <c r="R118"/>
  <c r="U117"/>
  <c r="T117"/>
  <c r="S117"/>
  <c r="R117"/>
  <c r="U116"/>
  <c r="T116"/>
  <c r="S116"/>
  <c r="R116"/>
  <c r="U115"/>
  <c r="T115"/>
  <c r="S115"/>
  <c r="R115"/>
  <c r="U32"/>
  <c r="T32"/>
  <c r="S32"/>
  <c r="R32"/>
  <c r="U31"/>
  <c r="T31"/>
  <c r="S31"/>
  <c r="R31"/>
  <c r="U30"/>
  <c r="T30"/>
  <c r="S30"/>
  <c r="R30"/>
  <c r="U29"/>
  <c r="T29"/>
  <c r="S29"/>
  <c r="R29"/>
  <c r="U28"/>
  <c r="T28"/>
  <c r="S28"/>
  <c r="R28"/>
  <c r="U27"/>
  <c r="T27"/>
  <c r="S27"/>
  <c r="R27"/>
  <c r="S102"/>
  <c r="U102"/>
  <c r="S106"/>
  <c r="U106"/>
  <c r="S111"/>
  <c r="U111"/>
  <c r="S103"/>
  <c r="U103"/>
  <c r="S107"/>
  <c r="U107"/>
  <c r="S112"/>
  <c r="U112"/>
  <c r="S104"/>
  <c r="U104"/>
  <c r="S108"/>
  <c r="U108"/>
  <c r="S109"/>
  <c r="U109"/>
  <c r="S113"/>
  <c r="U113"/>
  <c r="S91"/>
  <c r="U91"/>
  <c r="S94"/>
  <c r="U94"/>
  <c r="S98"/>
  <c r="U98"/>
  <c r="S92"/>
  <c r="U92"/>
  <c r="S95"/>
  <c r="U95"/>
  <c r="S99"/>
  <c r="U99"/>
  <c r="S96"/>
  <c r="U96"/>
  <c r="S100"/>
  <c r="U100"/>
  <c r="S105"/>
  <c r="U105"/>
  <c r="S110"/>
  <c r="U110"/>
  <c r="S114"/>
  <c r="U114"/>
  <c r="S93"/>
  <c r="U93"/>
  <c r="S97"/>
  <c r="U97"/>
  <c r="S101"/>
  <c r="U101"/>
  <c r="R14"/>
  <c r="S14"/>
  <c r="T14"/>
  <c r="U14"/>
  <c r="R18"/>
  <c r="S18"/>
  <c r="T18"/>
  <c r="U18"/>
  <c r="R23"/>
  <c r="S23"/>
  <c r="T23"/>
  <c r="U23"/>
  <c r="R15"/>
  <c r="S15"/>
  <c r="T15"/>
  <c r="U15"/>
  <c r="R19"/>
  <c r="S19"/>
  <c r="T19"/>
  <c r="U19"/>
  <c r="R24"/>
  <c r="S24"/>
  <c r="T24"/>
  <c r="U24"/>
  <c r="R16"/>
  <c r="S16"/>
  <c r="T16"/>
  <c r="U16"/>
  <c r="R20"/>
  <c r="S20"/>
  <c r="T20"/>
  <c r="U20"/>
  <c r="R21"/>
  <c r="S21"/>
  <c r="T21"/>
  <c r="U21"/>
  <c r="R25"/>
  <c r="S25"/>
  <c r="T25"/>
  <c r="U25"/>
  <c r="R3"/>
  <c r="S3"/>
  <c r="T3"/>
  <c r="U3"/>
  <c r="R6"/>
  <c r="S6"/>
  <c r="T6"/>
  <c r="U6"/>
  <c r="R10"/>
  <c r="S10"/>
  <c r="T10"/>
  <c r="U10"/>
  <c r="R4"/>
  <c r="S4"/>
  <c r="T4"/>
  <c r="U4"/>
  <c r="R7"/>
  <c r="S7"/>
  <c r="T7"/>
  <c r="U7"/>
  <c r="R11"/>
  <c r="S11"/>
  <c r="T11"/>
  <c r="U11"/>
  <c r="R8"/>
  <c r="S8"/>
  <c r="T8"/>
  <c r="U8"/>
  <c r="R12"/>
  <c r="S12"/>
  <c r="T12"/>
  <c r="U12"/>
  <c r="R17"/>
  <c r="S17"/>
  <c r="T17"/>
  <c r="U17"/>
  <c r="R22"/>
  <c r="S22"/>
  <c r="T22"/>
  <c r="U22"/>
  <c r="R26"/>
  <c r="S26"/>
  <c r="T26"/>
  <c r="U26"/>
  <c r="R5"/>
  <c r="S5"/>
  <c r="T5"/>
  <c r="U5"/>
  <c r="R9"/>
  <c r="S9"/>
  <c r="T9"/>
  <c r="U9"/>
  <c r="R13"/>
  <c r="S13"/>
  <c r="T13"/>
  <c r="U13"/>
</calcChain>
</file>

<file path=xl/sharedStrings.xml><?xml version="1.0" encoding="utf-8"?>
<sst xmlns="http://schemas.openxmlformats.org/spreadsheetml/2006/main" count="1406" uniqueCount="117">
  <si>
    <t>Station   Code</t>
  </si>
  <si>
    <t>SW01</t>
  </si>
  <si>
    <t>PSNS081.1</t>
  </si>
  <si>
    <t>TME</t>
  </si>
  <si>
    <t>DME</t>
  </si>
  <si>
    <t>PSNS082.5</t>
  </si>
  <si>
    <t>PSNS126</t>
  </si>
  <si>
    <t>SW02</t>
  </si>
  <si>
    <t>PSNS096</t>
  </si>
  <si>
    <t>SW03</t>
  </si>
  <si>
    <t>SW04</t>
  </si>
  <si>
    <t>PSNS032</t>
  </si>
  <si>
    <t>PSNS008</t>
  </si>
  <si>
    <t>PSNS015</t>
  </si>
  <si>
    <t>SW05</t>
  </si>
  <si>
    <t>SW06</t>
  </si>
  <si>
    <t>SW07</t>
  </si>
  <si>
    <t>Hg</t>
  </si>
  <si>
    <t>As</t>
  </si>
  <si>
    <t>Ag</t>
  </si>
  <si>
    <t>Al</t>
  </si>
  <si>
    <t>Cd</t>
  </si>
  <si>
    <t>Cr</t>
  </si>
  <si>
    <t>Cu</t>
  </si>
  <si>
    <t>Pb</t>
  </si>
  <si>
    <t>Zn</t>
  </si>
  <si>
    <t>Storm</t>
  </si>
  <si>
    <t>Fraction</t>
  </si>
  <si>
    <t>Average</t>
  </si>
  <si>
    <t>stdev</t>
  </si>
  <si>
    <t>Median</t>
  </si>
  <si>
    <t>25th</t>
  </si>
  <si>
    <t>75th</t>
  </si>
  <si>
    <t>Min</t>
  </si>
  <si>
    <t>Max</t>
  </si>
  <si>
    <t>Size</t>
  </si>
  <si>
    <t>L</t>
  </si>
  <si>
    <t>M</t>
  </si>
  <si>
    <t>S</t>
  </si>
  <si>
    <t>PSNS124</t>
  </si>
  <si>
    <t>Units:</t>
  </si>
  <si>
    <t>ng/L</t>
  </si>
  <si>
    <t>ug/L</t>
  </si>
  <si>
    <t>Storm Rainfall (inches)</t>
  </si>
  <si>
    <t>Date</t>
  </si>
  <si>
    <t>Legend:</t>
  </si>
  <si>
    <t>Total Recoverable Metals</t>
  </si>
  <si>
    <t>Dissolved Metals</t>
  </si>
  <si>
    <t>SW08</t>
  </si>
  <si>
    <t>PSNS084.1</t>
  </si>
  <si>
    <t>PSNS115.1</t>
  </si>
  <si>
    <t>PSNS124.1</t>
  </si>
  <si>
    <t>Total Recoverable</t>
  </si>
  <si>
    <t>SW09</t>
  </si>
  <si>
    <t>PSNS126Dup</t>
  </si>
  <si>
    <t>Dissolved</t>
  </si>
  <si>
    <t>SW10</t>
  </si>
  <si>
    <t>PSNS126DUP</t>
  </si>
  <si>
    <t>SW11</t>
  </si>
  <si>
    <t>PSNS015DUP</t>
  </si>
  <si>
    <t>Draft Permit (TR)</t>
  </si>
  <si>
    <t># exceedences</t>
  </si>
  <si>
    <t>Number (n)</t>
  </si>
  <si>
    <t>Draft Permit (TR, but if dissolved)</t>
  </si>
  <si>
    <t>s</t>
  </si>
  <si>
    <t>m</t>
  </si>
  <si>
    <t>&lt;0.5</t>
  </si>
  <si>
    <t>0.5-1</t>
  </si>
  <si>
    <t>1-2</t>
  </si>
  <si>
    <t>XL</t>
  </si>
  <si>
    <t>&gt;2</t>
  </si>
  <si>
    <t>Inches</t>
  </si>
  <si>
    <t>Class</t>
  </si>
  <si>
    <t>Sample Type</t>
  </si>
  <si>
    <t>EMC</t>
  </si>
  <si>
    <t>PSNS015-1</t>
  </si>
  <si>
    <t>PSNS015-2</t>
  </si>
  <si>
    <t>PSNS015-3</t>
  </si>
  <si>
    <t>PSNS015-4</t>
  </si>
  <si>
    <t>PSNS015-5</t>
  </si>
  <si>
    <t>PSNS015-6</t>
  </si>
  <si>
    <t>PSNS015-7</t>
  </si>
  <si>
    <t>PSNS015-8</t>
  </si>
  <si>
    <t>PSNS015-9</t>
  </si>
  <si>
    <t>PSNS015-10</t>
  </si>
  <si>
    <t>PSNS015-11</t>
  </si>
  <si>
    <t>PSNS015-12</t>
  </si>
  <si>
    <t>PSNS015-13</t>
  </si>
  <si>
    <t>PSNS015-14</t>
  </si>
  <si>
    <t>PSNS015-15</t>
  </si>
  <si>
    <t>PSNS015-16</t>
  </si>
  <si>
    <t>PSNS015-17</t>
  </si>
  <si>
    <t>PSNS015-18</t>
  </si>
  <si>
    <t>SW12</t>
  </si>
  <si>
    <t>%dissolved Cu</t>
  </si>
  <si>
    <t>%dissolved Zn</t>
  </si>
  <si>
    <t>%dissolved Hg</t>
  </si>
  <si>
    <t>% dissolved Pb</t>
  </si>
  <si>
    <t>draft NPDES stormwater permit exceedences</t>
  </si>
  <si>
    <t>Navy General Permit Exceedences</t>
  </si>
  <si>
    <t>Permit limits</t>
  </si>
  <si>
    <t>Number Exceedences:</t>
  </si>
  <si>
    <t>SW13</t>
  </si>
  <si>
    <t>PSNSPB01</t>
  </si>
  <si>
    <t>PSNS053</t>
  </si>
  <si>
    <t>SW14</t>
  </si>
  <si>
    <t>SW15</t>
  </si>
  <si>
    <t>PSNS084.1 DUP</t>
  </si>
  <si>
    <t>SW16</t>
  </si>
  <si>
    <t>3/20/13 1334</t>
  </si>
  <si>
    <t>3/20/13 1634</t>
  </si>
  <si>
    <t>3/20/13 1127</t>
  </si>
  <si>
    <t>3/20/13 1655</t>
  </si>
  <si>
    <t>3/20/13 1746</t>
  </si>
  <si>
    <t>3/20/13 1719</t>
  </si>
  <si>
    <t>PB 01</t>
  </si>
  <si>
    <t xml:space="preserve">PB01 DUP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</si>
</sst>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m/d/yy;@"/>
    <numFmt numFmtId="166" formatCode="0.0000"/>
    <numFmt numFmtId="167" formatCode="0.000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5" fontId="0" fillId="0" borderId="0" xfId="0" applyNumberFormat="1"/>
    <xf numFmtId="14" fontId="0" fillId="0" borderId="0" xfId="0" applyNumberFormat="1"/>
    <xf numFmtId="0" fontId="3" fillId="0" borderId="0" xfId="0" applyFont="1" applyFill="1"/>
    <xf numFmtId="165" fontId="3" fillId="0" borderId="0" xfId="0" applyNumberFormat="1" applyFont="1" applyFill="1"/>
    <xf numFmtId="0" fontId="0" fillId="0" borderId="0" xfId="0" applyFill="1"/>
    <xf numFmtId="14" fontId="0" fillId="0" borderId="0" xfId="0" applyNumberFormat="1" applyFill="1"/>
    <xf numFmtId="0" fontId="2" fillId="0" borderId="0" xfId="0" applyFont="1" applyFill="1"/>
    <xf numFmtId="0" fontId="5" fillId="0" borderId="0" xfId="0" applyFont="1" applyFill="1"/>
    <xf numFmtId="165" fontId="5" fillId="0" borderId="0" xfId="0" applyNumberFormat="1" applyFont="1" applyFill="1"/>
    <xf numFmtId="0" fontId="4" fillId="0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1" fontId="1" fillId="0" borderId="0" xfId="0" applyNumberFormat="1" applyFont="1" applyFill="1"/>
    <xf numFmtId="165" fontId="0" fillId="0" borderId="0" xfId="0" applyNumberFormat="1" applyFill="1"/>
    <xf numFmtId="166" fontId="0" fillId="0" borderId="0" xfId="0" applyNumberFormat="1" applyFill="1"/>
    <xf numFmtId="165" fontId="0" fillId="0" borderId="0" xfId="0" quotePrefix="1" applyNumberFormat="1" applyFill="1"/>
    <xf numFmtId="164" fontId="0" fillId="0" borderId="0" xfId="0" applyNumberFormat="1"/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 applyFill="1"/>
    <xf numFmtId="14" fontId="8" fillId="0" borderId="0" xfId="0" applyNumberFormat="1" applyFont="1" applyFill="1"/>
    <xf numFmtId="0" fontId="9" fillId="0" borderId="0" xfId="0" applyFont="1" applyFill="1"/>
    <xf numFmtId="164" fontId="8" fillId="0" borderId="0" xfId="0" applyNumberFormat="1" applyFont="1"/>
    <xf numFmtId="9" fontId="0" fillId="0" borderId="0" xfId="4" applyFont="1"/>
    <xf numFmtId="9" fontId="0" fillId="0" borderId="0" xfId="4" applyFont="1" applyFill="1"/>
    <xf numFmtId="0" fontId="0" fillId="0" borderId="0" xfId="0" applyFill="1" applyAlignment="1">
      <alignment horizontal="right"/>
    </xf>
    <xf numFmtId="167" fontId="0" fillId="0" borderId="0" xfId="0" applyNumberFormat="1"/>
    <xf numFmtId="2" fontId="0" fillId="0" borderId="0" xfId="0" applyNumberFormat="1"/>
    <xf numFmtId="1" fontId="0" fillId="0" borderId="0" xfId="0" applyNumberFormat="1"/>
    <xf numFmtId="167" fontId="8" fillId="0" borderId="0" xfId="0" applyNumberFormat="1" applyFont="1"/>
    <xf numFmtId="2" fontId="8" fillId="0" borderId="0" xfId="0" applyNumberFormat="1" applyFont="1"/>
  </cellXfs>
  <cellStyles count="5">
    <cellStyle name="Normal" xfId="0" builtinId="0"/>
    <cellStyle name="Normal 10" xfId="2"/>
    <cellStyle name="Normal 6 2 2" xfId="1"/>
    <cellStyle name="Normal 6 3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2"/>
  <sheetViews>
    <sheetView tabSelected="1" workbookViewId="0">
      <pane ySplit="2" topLeftCell="A6" activePane="bottomLeft" state="frozenSplit"/>
      <selection pane="bottomLeft" activeCell="AB90" sqref="AB90"/>
    </sheetView>
  </sheetViews>
  <sheetFormatPr defaultColWidth="8.85546875" defaultRowHeight="15"/>
  <cols>
    <col min="1" max="1" width="8.85546875" style="6"/>
    <col min="2" max="2" width="10.7109375" style="15" bestFit="1" customWidth="1"/>
    <col min="3" max="3" width="12.7109375" style="6" customWidth="1"/>
    <col min="4" max="4" width="13.42578125" style="6" customWidth="1"/>
    <col min="5" max="5" width="8.85546875" style="6"/>
    <col min="6" max="6" width="8.5703125" style="6" customWidth="1"/>
    <col min="7" max="7" width="8.85546875" style="6"/>
    <col min="8" max="8" width="9.140625" style="6" customWidth="1"/>
    <col min="9" max="16" width="8.85546875" style="6" customWidth="1"/>
    <col min="17" max="17" width="4.85546875" style="6" customWidth="1"/>
    <col min="18" max="23" width="8.85546875" style="6"/>
    <col min="24" max="24" width="3.42578125" style="6" customWidth="1"/>
    <col min="25" max="25" width="14.85546875" style="6" customWidth="1"/>
    <col min="26" max="26" width="14.7109375" style="6" customWidth="1"/>
    <col min="27" max="27" width="15.28515625" style="6" customWidth="1"/>
    <col min="28" max="28" width="16.42578125" style="6" customWidth="1"/>
    <col min="29" max="16384" width="8.85546875" style="6"/>
  </cols>
  <sheetData>
    <row r="1" spans="1:28" s="4" customFormat="1">
      <c r="B1" s="5"/>
      <c r="G1" s="4" t="s">
        <v>40</v>
      </c>
      <c r="H1" s="4" t="s">
        <v>41</v>
      </c>
      <c r="I1" s="4" t="s">
        <v>42</v>
      </c>
      <c r="J1" s="4" t="s">
        <v>42</v>
      </c>
      <c r="K1" s="4" t="s">
        <v>42</v>
      </c>
      <c r="L1" s="4" t="s">
        <v>42</v>
      </c>
      <c r="M1" s="4" t="s">
        <v>42</v>
      </c>
      <c r="N1" s="4" t="s">
        <v>42</v>
      </c>
      <c r="O1" s="4" t="s">
        <v>42</v>
      </c>
      <c r="P1" s="4" t="s">
        <v>42</v>
      </c>
      <c r="R1" s="4" t="s">
        <v>98</v>
      </c>
      <c r="V1" s="4" t="s">
        <v>99</v>
      </c>
    </row>
    <row r="2" spans="1:28" s="4" customFormat="1">
      <c r="A2" s="4" t="s">
        <v>26</v>
      </c>
      <c r="B2" s="5" t="s">
        <v>44</v>
      </c>
      <c r="C2" s="4" t="s">
        <v>0</v>
      </c>
      <c r="D2" s="4" t="s">
        <v>73</v>
      </c>
      <c r="E2" s="4" t="s">
        <v>27</v>
      </c>
      <c r="F2" s="4" t="s">
        <v>43</v>
      </c>
      <c r="G2" s="4" t="s">
        <v>35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R2" s="4" t="s">
        <v>18</v>
      </c>
      <c r="S2" s="4" t="s">
        <v>23</v>
      </c>
      <c r="T2" s="4" t="s">
        <v>24</v>
      </c>
      <c r="U2" s="4" t="s">
        <v>25</v>
      </c>
      <c r="V2" s="4" t="s">
        <v>23</v>
      </c>
      <c r="W2" s="4" t="s">
        <v>25</v>
      </c>
      <c r="Y2" s="4" t="s">
        <v>94</v>
      </c>
      <c r="Z2" s="4" t="s">
        <v>95</v>
      </c>
      <c r="AA2" s="4" t="s">
        <v>96</v>
      </c>
      <c r="AB2" s="4" t="s">
        <v>97</v>
      </c>
    </row>
    <row r="3" spans="1:28" customFormat="1">
      <c r="A3" t="s">
        <v>1</v>
      </c>
      <c r="B3" s="2">
        <v>39038</v>
      </c>
      <c r="C3" t="s">
        <v>2</v>
      </c>
      <c r="D3" t="s">
        <v>74</v>
      </c>
      <c r="E3" t="s">
        <v>3</v>
      </c>
      <c r="F3">
        <v>0.46</v>
      </c>
      <c r="G3" t="s">
        <v>38</v>
      </c>
      <c r="H3">
        <v>9.81</v>
      </c>
      <c r="I3">
        <v>1.58</v>
      </c>
      <c r="J3">
        <v>2.8799999999999999E-2</v>
      </c>
      <c r="K3">
        <v>146</v>
      </c>
      <c r="L3">
        <v>0.4</v>
      </c>
      <c r="M3">
        <v>8.76</v>
      </c>
      <c r="N3">
        <v>31</v>
      </c>
      <c r="O3">
        <v>6.05</v>
      </c>
      <c r="P3">
        <v>116</v>
      </c>
      <c r="R3">
        <f t="shared" ref="R3:R34" si="0">IF(I3&gt;I$188,1,0)</f>
        <v>0</v>
      </c>
      <c r="S3">
        <f t="shared" ref="S3:S34" si="1">IF(N3&gt;N$188,1,0)</f>
        <v>1</v>
      </c>
      <c r="T3">
        <f t="shared" ref="T3:T34" si="2">IF(O3&gt;O$188,1,0)</f>
        <v>0</v>
      </c>
      <c r="U3">
        <f t="shared" ref="U3:U34" si="3">IF(P3&gt;P$188,1,0)</f>
        <v>1</v>
      </c>
      <c r="V3">
        <f t="shared" ref="V3:V34" si="4">IF(N3&gt;V$187,1,0)</f>
        <v>1</v>
      </c>
      <c r="W3">
        <f t="shared" ref="W3:W34" si="5">IF(P3&gt;W$187,1,0)</f>
        <v>1</v>
      </c>
      <c r="Y3" s="28">
        <f>N91/N3</f>
        <v>0.63225806451612909</v>
      </c>
      <c r="Z3" s="28">
        <f>P91/P3</f>
        <v>0.71465517241379317</v>
      </c>
      <c r="AA3" s="28">
        <f>H91/H3</f>
        <v>0.31090723751274207</v>
      </c>
      <c r="AB3" s="28">
        <f>O91/O3</f>
        <v>9.173553719008265E-2</v>
      </c>
    </row>
    <row r="4" spans="1:28" customFormat="1">
      <c r="A4" t="s">
        <v>1</v>
      </c>
      <c r="B4" s="2">
        <v>39038</v>
      </c>
      <c r="C4" t="s">
        <v>5</v>
      </c>
      <c r="D4" t="s">
        <v>74</v>
      </c>
      <c r="E4" t="s">
        <v>3</v>
      </c>
      <c r="F4">
        <v>0.59</v>
      </c>
      <c r="G4" t="s">
        <v>37</v>
      </c>
      <c r="H4">
        <v>11.6</v>
      </c>
      <c r="I4">
        <v>1.17</v>
      </c>
      <c r="J4">
        <v>4.8800000000000003E-2</v>
      </c>
      <c r="K4">
        <v>579</v>
      </c>
      <c r="L4">
        <v>1.25</v>
      </c>
      <c r="M4">
        <v>5.49</v>
      </c>
      <c r="N4">
        <v>50.7</v>
      </c>
      <c r="O4">
        <v>10.7</v>
      </c>
      <c r="P4">
        <v>158</v>
      </c>
      <c r="R4">
        <f t="shared" si="0"/>
        <v>0</v>
      </c>
      <c r="S4">
        <f t="shared" si="1"/>
        <v>1</v>
      </c>
      <c r="T4">
        <f t="shared" si="2"/>
        <v>0</v>
      </c>
      <c r="U4">
        <f t="shared" si="3"/>
        <v>1</v>
      </c>
      <c r="V4">
        <f t="shared" si="4"/>
        <v>1</v>
      </c>
      <c r="W4">
        <f t="shared" si="5"/>
        <v>1</v>
      </c>
      <c r="Y4" s="28">
        <f>N92/N4</f>
        <v>0.36489151873767256</v>
      </c>
      <c r="Z4" s="28">
        <f>P92/P4</f>
        <v>0.32468354430379748</v>
      </c>
      <c r="AA4" s="28">
        <f>H92/H4</f>
        <v>0.17586206896551726</v>
      </c>
      <c r="AB4" s="28">
        <f>O92/O4</f>
        <v>6.6355140186915892E-2</v>
      </c>
    </row>
    <row r="5" spans="1:28" s="1" customFormat="1">
      <c r="A5" t="s">
        <v>1</v>
      </c>
      <c r="B5" s="2">
        <v>39038</v>
      </c>
      <c r="C5" t="s">
        <v>6</v>
      </c>
      <c r="D5" t="s">
        <v>74</v>
      </c>
      <c r="E5" t="s">
        <v>3</v>
      </c>
      <c r="F5">
        <v>0.51</v>
      </c>
      <c r="G5" t="s">
        <v>37</v>
      </c>
      <c r="H5">
        <v>8.4</v>
      </c>
      <c r="I5">
        <v>2.75</v>
      </c>
      <c r="J5">
        <v>3.39E-2</v>
      </c>
      <c r="K5">
        <v>112</v>
      </c>
      <c r="L5">
        <v>0.21299999999999999</v>
      </c>
      <c r="M5">
        <v>2.94</v>
      </c>
      <c r="N5">
        <v>15</v>
      </c>
      <c r="O5">
        <v>3.88</v>
      </c>
      <c r="P5">
        <v>62.3</v>
      </c>
      <c r="Q5"/>
      <c r="R5">
        <f t="shared" si="0"/>
        <v>0</v>
      </c>
      <c r="S5">
        <f t="shared" si="1"/>
        <v>1</v>
      </c>
      <c r="T5">
        <f t="shared" si="2"/>
        <v>0</v>
      </c>
      <c r="U5">
        <f t="shared" si="3"/>
        <v>0</v>
      </c>
      <c r="V5">
        <f t="shared" si="4"/>
        <v>1</v>
      </c>
      <c r="W5">
        <f t="shared" si="5"/>
        <v>1</v>
      </c>
      <c r="Y5" s="28">
        <f>N93/N5</f>
        <v>0.67999999999999994</v>
      </c>
      <c r="Z5" s="28">
        <f>P93/P5</f>
        <v>0.7399678972712681</v>
      </c>
      <c r="AA5" s="28">
        <f>H93/H5</f>
        <v>0.41666666666666663</v>
      </c>
      <c r="AB5" s="28">
        <f>O93/O5</f>
        <v>9.1752577319587622E-2</v>
      </c>
    </row>
    <row r="6" spans="1:28" customFormat="1">
      <c r="A6" t="s">
        <v>7</v>
      </c>
      <c r="B6" s="2">
        <v>39050</v>
      </c>
      <c r="C6" t="s">
        <v>2</v>
      </c>
      <c r="D6" t="s">
        <v>74</v>
      </c>
      <c r="E6" t="s">
        <v>3</v>
      </c>
      <c r="F6">
        <v>1.05</v>
      </c>
      <c r="G6" t="s">
        <v>36</v>
      </c>
      <c r="H6">
        <v>26.5</v>
      </c>
      <c r="I6">
        <v>1.85</v>
      </c>
      <c r="J6">
        <v>7.1400000000000005E-2</v>
      </c>
      <c r="K6">
        <v>775</v>
      </c>
      <c r="L6">
        <v>0.37</v>
      </c>
      <c r="M6">
        <v>7.32</v>
      </c>
      <c r="N6">
        <v>42.7</v>
      </c>
      <c r="O6">
        <v>15.1</v>
      </c>
      <c r="P6">
        <v>174</v>
      </c>
      <c r="R6">
        <f t="shared" si="0"/>
        <v>0</v>
      </c>
      <c r="S6">
        <f t="shared" si="1"/>
        <v>1</v>
      </c>
      <c r="T6">
        <f t="shared" si="2"/>
        <v>0</v>
      </c>
      <c r="U6">
        <f t="shared" si="3"/>
        <v>1</v>
      </c>
      <c r="V6">
        <f t="shared" si="4"/>
        <v>1</v>
      </c>
      <c r="W6">
        <f t="shared" si="5"/>
        <v>1</v>
      </c>
      <c r="X6" s="1"/>
      <c r="Y6" s="28">
        <f>N94/N6</f>
        <v>0.34660421545667447</v>
      </c>
      <c r="Z6" s="28">
        <f>P94/P6</f>
        <v>0.52931034482758621</v>
      </c>
      <c r="AA6" s="28">
        <f>H94/H6</f>
        <v>9.6226415094339615E-2</v>
      </c>
      <c r="AB6" s="28">
        <f>O94/O6</f>
        <v>2.2980132450331123E-2</v>
      </c>
    </row>
    <row r="7" spans="1:28" customFormat="1">
      <c r="A7" t="s">
        <v>7</v>
      </c>
      <c r="B7" s="2">
        <v>39050</v>
      </c>
      <c r="C7" t="s">
        <v>5</v>
      </c>
      <c r="D7" t="s">
        <v>74</v>
      </c>
      <c r="E7" t="s">
        <v>3</v>
      </c>
      <c r="F7">
        <v>1.25</v>
      </c>
      <c r="G7" t="s">
        <v>36</v>
      </c>
      <c r="H7">
        <v>6.42</v>
      </c>
      <c r="I7">
        <v>0.82099999999999995</v>
      </c>
      <c r="J7">
        <v>2.87E-2</v>
      </c>
      <c r="K7">
        <v>912</v>
      </c>
      <c r="L7">
        <v>0.83</v>
      </c>
      <c r="M7">
        <v>4.1100000000000003</v>
      </c>
      <c r="N7">
        <v>24</v>
      </c>
      <c r="O7">
        <v>4.5999999999999996</v>
      </c>
      <c r="P7">
        <v>119</v>
      </c>
      <c r="R7">
        <f t="shared" si="0"/>
        <v>0</v>
      </c>
      <c r="S7">
        <f t="shared" si="1"/>
        <v>1</v>
      </c>
      <c r="T7">
        <f t="shared" si="2"/>
        <v>0</v>
      </c>
      <c r="U7">
        <f t="shared" si="3"/>
        <v>1</v>
      </c>
      <c r="V7">
        <f t="shared" si="4"/>
        <v>1</v>
      </c>
      <c r="W7">
        <f t="shared" si="5"/>
        <v>1</v>
      </c>
      <c r="Y7" s="28">
        <f>N95/N7</f>
        <v>0.29375000000000001</v>
      </c>
      <c r="Z7" s="28">
        <f>P95/P7</f>
        <v>0.44537815126050423</v>
      </c>
      <c r="AA7" s="28">
        <f>H95/H7</f>
        <v>0.2554517133956386</v>
      </c>
      <c r="AB7" s="28">
        <f>O95/O7</f>
        <v>3.6956521739130443E-2</v>
      </c>
    </row>
    <row r="8" spans="1:28" s="1" customFormat="1">
      <c r="A8" t="s">
        <v>7</v>
      </c>
      <c r="B8" s="2">
        <v>39050</v>
      </c>
      <c r="C8" t="s">
        <v>8</v>
      </c>
      <c r="D8" t="s">
        <v>74</v>
      </c>
      <c r="E8" t="s">
        <v>3</v>
      </c>
      <c r="F8">
        <v>1.18</v>
      </c>
      <c r="G8" t="s">
        <v>36</v>
      </c>
      <c r="H8">
        <v>8.7799999999999994</v>
      </c>
      <c r="I8">
        <v>1.8</v>
      </c>
      <c r="J8">
        <v>2.5499999999999998E-2</v>
      </c>
      <c r="K8">
        <v>445</v>
      </c>
      <c r="L8">
        <v>0.77</v>
      </c>
      <c r="M8">
        <v>11.3</v>
      </c>
      <c r="N8">
        <v>23.1</v>
      </c>
      <c r="O8">
        <v>9.44</v>
      </c>
      <c r="P8">
        <v>102</v>
      </c>
      <c r="Q8"/>
      <c r="R8">
        <f t="shared" si="0"/>
        <v>0</v>
      </c>
      <c r="S8">
        <f t="shared" si="1"/>
        <v>1</v>
      </c>
      <c r="T8">
        <f t="shared" si="2"/>
        <v>0</v>
      </c>
      <c r="U8">
        <f t="shared" si="3"/>
        <v>1</v>
      </c>
      <c r="V8">
        <f t="shared" si="4"/>
        <v>1</v>
      </c>
      <c r="W8">
        <f t="shared" si="5"/>
        <v>1</v>
      </c>
      <c r="X8"/>
      <c r="Y8" s="28">
        <f>N96/N8</f>
        <v>0.2173160173160173</v>
      </c>
      <c r="Z8" s="28">
        <f>P96/P8</f>
        <v>0.52058823529411768</v>
      </c>
      <c r="AA8" s="28">
        <f>H96/H8</f>
        <v>0.1662870159453303</v>
      </c>
      <c r="AB8" s="28">
        <f>O96/O8</f>
        <v>3.2627118644067796E-2</v>
      </c>
    </row>
    <row r="9" spans="1:28">
      <c r="A9" t="s">
        <v>7</v>
      </c>
      <c r="B9" s="2">
        <v>39050</v>
      </c>
      <c r="C9" t="s">
        <v>6</v>
      </c>
      <c r="D9" t="s">
        <v>74</v>
      </c>
      <c r="E9" t="s">
        <v>3</v>
      </c>
      <c r="F9">
        <v>1.23</v>
      </c>
      <c r="G9" t="s">
        <v>36</v>
      </c>
      <c r="H9">
        <v>4.3600000000000003</v>
      </c>
      <c r="I9">
        <v>2.59</v>
      </c>
      <c r="J9">
        <v>3.6799999999999999E-2</v>
      </c>
      <c r="K9">
        <v>124</v>
      </c>
      <c r="L9">
        <v>0.154</v>
      </c>
      <c r="M9">
        <v>1.83</v>
      </c>
      <c r="N9">
        <v>9.81</v>
      </c>
      <c r="O9">
        <v>2.6</v>
      </c>
      <c r="P9">
        <v>53.5</v>
      </c>
      <c r="Q9"/>
      <c r="R9">
        <f t="shared" si="0"/>
        <v>0</v>
      </c>
      <c r="S9">
        <f t="shared" si="1"/>
        <v>1</v>
      </c>
      <c r="T9">
        <f t="shared" si="2"/>
        <v>0</v>
      </c>
      <c r="U9">
        <f t="shared" si="3"/>
        <v>0</v>
      </c>
      <c r="V9">
        <f t="shared" si="4"/>
        <v>1</v>
      </c>
      <c r="W9">
        <f t="shared" si="5"/>
        <v>1</v>
      </c>
      <c r="X9"/>
      <c r="Y9" s="28">
        <f>N97/N9</f>
        <v>0.67991845056065237</v>
      </c>
      <c r="Z9" s="28">
        <f>P97/P9</f>
        <v>0.77570093457943923</v>
      </c>
      <c r="AA9" s="28">
        <f>H97/H9</f>
        <v>0.49541284403669722</v>
      </c>
      <c r="AB9" s="28">
        <f>O97/O9</f>
        <v>9.7692307692307689E-2</v>
      </c>
    </row>
    <row r="10" spans="1:28" customFormat="1">
      <c r="A10" t="s">
        <v>9</v>
      </c>
      <c r="B10" s="3">
        <v>39062</v>
      </c>
      <c r="C10" t="s">
        <v>2</v>
      </c>
      <c r="D10" t="s">
        <v>74</v>
      </c>
      <c r="E10" t="s">
        <v>3</v>
      </c>
      <c r="F10">
        <v>3.57</v>
      </c>
      <c r="G10" t="s">
        <v>69</v>
      </c>
      <c r="H10">
        <v>13.8</v>
      </c>
      <c r="I10">
        <v>1</v>
      </c>
      <c r="J10">
        <v>3.9899999999999998E-2</v>
      </c>
      <c r="K10">
        <v>354</v>
      </c>
      <c r="L10">
        <v>0.26600000000000001</v>
      </c>
      <c r="M10">
        <v>5.99</v>
      </c>
      <c r="N10">
        <v>30.6</v>
      </c>
      <c r="O10">
        <v>11.3</v>
      </c>
      <c r="P10">
        <v>124</v>
      </c>
      <c r="R10">
        <f t="shared" si="0"/>
        <v>0</v>
      </c>
      <c r="S10">
        <f t="shared" si="1"/>
        <v>1</v>
      </c>
      <c r="T10">
        <f t="shared" si="2"/>
        <v>0</v>
      </c>
      <c r="U10">
        <f t="shared" si="3"/>
        <v>1</v>
      </c>
      <c r="V10">
        <f t="shared" si="4"/>
        <v>1</v>
      </c>
      <c r="W10">
        <f t="shared" si="5"/>
        <v>1</v>
      </c>
      <c r="Y10" s="28">
        <f>N98/N10</f>
        <v>0.23627450980392156</v>
      </c>
      <c r="Z10" s="28">
        <f>P98/P10</f>
        <v>0.57741935483870965</v>
      </c>
      <c r="AA10" s="28">
        <f>H98/H10</f>
        <v>0.15652173913043479</v>
      </c>
      <c r="AB10" s="28">
        <f>O98/O10</f>
        <v>1.7522123893805308E-2</v>
      </c>
    </row>
    <row r="11" spans="1:28" s="1" customFormat="1">
      <c r="A11" t="s">
        <v>9</v>
      </c>
      <c r="B11" s="3">
        <v>39062</v>
      </c>
      <c r="C11" t="s">
        <v>5</v>
      </c>
      <c r="D11" t="s">
        <v>74</v>
      </c>
      <c r="E11" t="s">
        <v>3</v>
      </c>
      <c r="F11">
        <v>4.4400000000000004</v>
      </c>
      <c r="G11" t="s">
        <v>69</v>
      </c>
      <c r="H11">
        <v>3.7</v>
      </c>
      <c r="I11">
        <v>0.38300000000000001</v>
      </c>
      <c r="J11">
        <v>1.2E-2</v>
      </c>
      <c r="K11">
        <v>255</v>
      </c>
      <c r="L11">
        <v>0.59599999999999997</v>
      </c>
      <c r="M11">
        <v>2.31</v>
      </c>
      <c r="N11">
        <v>16.399999999999999</v>
      </c>
      <c r="O11">
        <v>2.74</v>
      </c>
      <c r="P11">
        <v>80.2</v>
      </c>
      <c r="Q11"/>
      <c r="R11">
        <f t="shared" si="0"/>
        <v>0</v>
      </c>
      <c r="S11">
        <f t="shared" si="1"/>
        <v>1</v>
      </c>
      <c r="T11">
        <f t="shared" si="2"/>
        <v>0</v>
      </c>
      <c r="U11">
        <f t="shared" si="3"/>
        <v>0</v>
      </c>
      <c r="V11">
        <f t="shared" si="4"/>
        <v>1</v>
      </c>
      <c r="W11">
        <f t="shared" si="5"/>
        <v>1</v>
      </c>
      <c r="X11"/>
      <c r="Y11" s="28">
        <f>N99/N11</f>
        <v>0.39268292682926836</v>
      </c>
      <c r="Z11" s="28">
        <f>P99/P11</f>
        <v>0.61970074812967579</v>
      </c>
      <c r="AA11" s="28">
        <f>H99/H11</f>
        <v>0.53513513513513511</v>
      </c>
      <c r="AB11" s="28">
        <f>O99/O11</f>
        <v>5.4379562043795612E-2</v>
      </c>
    </row>
    <row r="12" spans="1:28" customFormat="1">
      <c r="A12" t="s">
        <v>9</v>
      </c>
      <c r="B12" s="3">
        <v>39062</v>
      </c>
      <c r="C12" t="s">
        <v>8</v>
      </c>
      <c r="D12" t="s">
        <v>74</v>
      </c>
      <c r="E12" t="s">
        <v>3</v>
      </c>
      <c r="F12">
        <v>4.47</v>
      </c>
      <c r="G12" t="s">
        <v>69</v>
      </c>
      <c r="H12">
        <v>13.3</v>
      </c>
      <c r="I12">
        <v>1.38</v>
      </c>
      <c r="J12">
        <v>2.5000000000000001E-2</v>
      </c>
      <c r="K12">
        <v>312</v>
      </c>
      <c r="L12">
        <v>0.27400000000000002</v>
      </c>
      <c r="M12">
        <v>64.7</v>
      </c>
      <c r="N12">
        <v>29.5</v>
      </c>
      <c r="O12">
        <v>12.2</v>
      </c>
      <c r="P12">
        <v>104</v>
      </c>
      <c r="R12">
        <f t="shared" si="0"/>
        <v>0</v>
      </c>
      <c r="S12">
        <f t="shared" si="1"/>
        <v>1</v>
      </c>
      <c r="T12">
        <f t="shared" si="2"/>
        <v>0</v>
      </c>
      <c r="U12">
        <f t="shared" si="3"/>
        <v>1</v>
      </c>
      <c r="V12">
        <f t="shared" si="4"/>
        <v>1</v>
      </c>
      <c r="W12">
        <f t="shared" si="5"/>
        <v>1</v>
      </c>
      <c r="X12" s="1"/>
      <c r="Y12" s="28">
        <f>N100/N12</f>
        <v>0.10338983050847457</v>
      </c>
      <c r="Z12" s="28">
        <f>P100/P12</f>
        <v>0.47115384615384615</v>
      </c>
      <c r="AA12" s="28">
        <f>H100/H12</f>
        <v>0.14060150375939851</v>
      </c>
      <c r="AB12" s="28">
        <f>O100/O12</f>
        <v>1.4672131147540984E-2</v>
      </c>
    </row>
    <row r="13" spans="1:28" customFormat="1">
      <c r="A13" t="s">
        <v>9</v>
      </c>
      <c r="B13" s="3">
        <v>39062</v>
      </c>
      <c r="C13" t="s">
        <v>6</v>
      </c>
      <c r="D13" t="s">
        <v>74</v>
      </c>
      <c r="E13" t="s">
        <v>3</v>
      </c>
      <c r="F13">
        <v>3.71</v>
      </c>
      <c r="G13" t="s">
        <v>69</v>
      </c>
      <c r="H13">
        <v>4.3499999999999996</v>
      </c>
      <c r="I13">
        <v>1.8</v>
      </c>
      <c r="J13">
        <v>3.04E-2</v>
      </c>
      <c r="K13">
        <v>91.7</v>
      </c>
      <c r="L13">
        <v>0.13900000000000001</v>
      </c>
      <c r="M13">
        <v>1.32</v>
      </c>
      <c r="N13">
        <v>7.64</v>
      </c>
      <c r="O13">
        <v>3.9</v>
      </c>
      <c r="P13">
        <v>48.8</v>
      </c>
      <c r="R13">
        <f t="shared" si="0"/>
        <v>0</v>
      </c>
      <c r="S13">
        <f t="shared" si="1"/>
        <v>1</v>
      </c>
      <c r="T13">
        <f t="shared" si="2"/>
        <v>0</v>
      </c>
      <c r="U13">
        <f t="shared" si="3"/>
        <v>0</v>
      </c>
      <c r="V13">
        <f t="shared" si="4"/>
        <v>1</v>
      </c>
      <c r="W13">
        <f t="shared" si="5"/>
        <v>1</v>
      </c>
      <c r="Y13" s="28">
        <f>N101/N13</f>
        <v>0.43848167539267019</v>
      </c>
      <c r="Z13" s="28">
        <f>P101/P13</f>
        <v>0.71106557377049195</v>
      </c>
      <c r="AA13" s="28">
        <f>H101/H13</f>
        <v>0.38160919540229887</v>
      </c>
      <c r="AB13" s="28">
        <f>O101/O13</f>
        <v>4.0769230769230773E-2</v>
      </c>
    </row>
    <row r="14" spans="1:28" customFormat="1">
      <c r="A14" t="s">
        <v>10</v>
      </c>
      <c r="B14" s="2">
        <v>39141</v>
      </c>
      <c r="C14" t="s">
        <v>12</v>
      </c>
      <c r="D14" t="s">
        <v>74</v>
      </c>
      <c r="E14" t="s">
        <v>3</v>
      </c>
      <c r="F14">
        <v>0.66</v>
      </c>
      <c r="G14" t="s">
        <v>37</v>
      </c>
      <c r="H14">
        <v>12.6</v>
      </c>
      <c r="I14">
        <v>0.70299999999999996</v>
      </c>
      <c r="J14">
        <v>2.1600000000000001E-2</v>
      </c>
      <c r="K14">
        <v>907</v>
      </c>
      <c r="L14">
        <v>0.316</v>
      </c>
      <c r="M14">
        <v>4.55</v>
      </c>
      <c r="N14">
        <v>16.899999999999999</v>
      </c>
      <c r="O14">
        <v>6</v>
      </c>
      <c r="P14">
        <v>132</v>
      </c>
      <c r="R14">
        <f t="shared" si="0"/>
        <v>0</v>
      </c>
      <c r="S14">
        <f t="shared" si="1"/>
        <v>1</v>
      </c>
      <c r="T14">
        <f t="shared" si="2"/>
        <v>0</v>
      </c>
      <c r="U14">
        <f t="shared" si="3"/>
        <v>1</v>
      </c>
      <c r="V14">
        <f t="shared" si="4"/>
        <v>1</v>
      </c>
      <c r="W14">
        <f t="shared" si="5"/>
        <v>1</v>
      </c>
      <c r="Y14" s="28">
        <f>N102/N14</f>
        <v>0.37278106508875741</v>
      </c>
      <c r="Z14" s="28">
        <f>P102/P14</f>
        <v>0.6272727272727272</v>
      </c>
      <c r="AA14" s="28">
        <f>H102/H14</f>
        <v>0.17936507936507937</v>
      </c>
      <c r="AB14" s="28">
        <f>O102/O14</f>
        <v>5.8499999999999996E-2</v>
      </c>
    </row>
    <row r="15" spans="1:28" customFormat="1">
      <c r="A15" t="s">
        <v>10</v>
      </c>
      <c r="B15" s="2">
        <v>39141</v>
      </c>
      <c r="C15" t="s">
        <v>13</v>
      </c>
      <c r="D15" t="s">
        <v>74</v>
      </c>
      <c r="E15" t="s">
        <v>3</v>
      </c>
      <c r="F15">
        <v>0.54</v>
      </c>
      <c r="G15" t="s">
        <v>37</v>
      </c>
      <c r="H15">
        <v>18.2</v>
      </c>
      <c r="I15">
        <v>0.91800000000000004</v>
      </c>
      <c r="J15">
        <v>1.4E-2</v>
      </c>
      <c r="K15">
        <v>500</v>
      </c>
      <c r="L15">
        <v>5.5599999999999997E-2</v>
      </c>
      <c r="M15">
        <v>2.34</v>
      </c>
      <c r="N15">
        <v>8.23</v>
      </c>
      <c r="O15">
        <v>8.1199999999999992</v>
      </c>
      <c r="P15">
        <v>65</v>
      </c>
      <c r="R15">
        <f t="shared" si="0"/>
        <v>0</v>
      </c>
      <c r="S15">
        <f t="shared" si="1"/>
        <v>1</v>
      </c>
      <c r="T15">
        <f t="shared" si="2"/>
        <v>0</v>
      </c>
      <c r="U15">
        <f t="shared" si="3"/>
        <v>0</v>
      </c>
      <c r="V15">
        <f t="shared" si="4"/>
        <v>1</v>
      </c>
      <c r="W15">
        <f t="shared" si="5"/>
        <v>1</v>
      </c>
      <c r="X15" s="1"/>
      <c r="Y15" s="28">
        <f>N103/N15</f>
        <v>0.60510328068043739</v>
      </c>
      <c r="Z15" s="28">
        <f>P103/P15</f>
        <v>0.74615384615384617</v>
      </c>
      <c r="AA15" s="28">
        <f>H103/H15</f>
        <v>0.29890109890109895</v>
      </c>
      <c r="AB15" s="28">
        <f>O103/O15</f>
        <v>0.22906403940886702</v>
      </c>
    </row>
    <row r="16" spans="1:28" customFormat="1">
      <c r="A16" t="s">
        <v>10</v>
      </c>
      <c r="B16" s="2">
        <v>39141</v>
      </c>
      <c r="C16" t="s">
        <v>11</v>
      </c>
      <c r="D16" t="s">
        <v>74</v>
      </c>
      <c r="E16" t="s">
        <v>3</v>
      </c>
      <c r="F16">
        <v>0.53</v>
      </c>
      <c r="G16" t="s">
        <v>37</v>
      </c>
      <c r="H16">
        <v>13.4</v>
      </c>
      <c r="I16">
        <v>1.1599999999999999</v>
      </c>
      <c r="J16">
        <v>3.4299999999999997E-2</v>
      </c>
      <c r="K16">
        <v>571</v>
      </c>
      <c r="L16">
        <v>0.19800000000000001</v>
      </c>
      <c r="M16">
        <v>3.2</v>
      </c>
      <c r="N16">
        <v>9.1199999999999992</v>
      </c>
      <c r="O16">
        <v>7.19</v>
      </c>
      <c r="P16">
        <v>77.5</v>
      </c>
      <c r="R16">
        <f t="shared" si="0"/>
        <v>0</v>
      </c>
      <c r="S16">
        <f t="shared" si="1"/>
        <v>1</v>
      </c>
      <c r="T16">
        <f t="shared" si="2"/>
        <v>0</v>
      </c>
      <c r="U16">
        <f t="shared" si="3"/>
        <v>0</v>
      </c>
      <c r="V16">
        <f t="shared" si="4"/>
        <v>1</v>
      </c>
      <c r="W16">
        <f t="shared" si="5"/>
        <v>1</v>
      </c>
      <c r="Y16" s="28">
        <f>N104/N16</f>
        <v>0.42763157894736847</v>
      </c>
      <c r="Z16" s="28">
        <f>P104/P16</f>
        <v>0.47741935483870968</v>
      </c>
      <c r="AA16" s="28">
        <f>H104/H16</f>
        <v>0.23134328358208955</v>
      </c>
      <c r="AB16" s="28">
        <f>O104/O16</f>
        <v>8.6648122392211396E-2</v>
      </c>
    </row>
    <row r="17" spans="1:28" customFormat="1">
      <c r="A17" t="s">
        <v>10</v>
      </c>
      <c r="B17" s="2">
        <v>39141</v>
      </c>
      <c r="C17" t="s">
        <v>8</v>
      </c>
      <c r="D17" t="s">
        <v>74</v>
      </c>
      <c r="E17" t="s">
        <v>3</v>
      </c>
      <c r="F17">
        <v>0.59</v>
      </c>
      <c r="G17" t="s">
        <v>37</v>
      </c>
      <c r="H17">
        <v>4.72</v>
      </c>
      <c r="I17">
        <v>1.83</v>
      </c>
      <c r="J17">
        <v>1.38E-2</v>
      </c>
      <c r="K17">
        <v>255</v>
      </c>
      <c r="L17">
        <v>0.20799999999999999</v>
      </c>
      <c r="M17">
        <v>2.71</v>
      </c>
      <c r="N17">
        <v>17.8</v>
      </c>
      <c r="O17">
        <v>5.35</v>
      </c>
      <c r="P17">
        <v>74.5</v>
      </c>
      <c r="R17">
        <f t="shared" si="0"/>
        <v>0</v>
      </c>
      <c r="S17">
        <f t="shared" si="1"/>
        <v>1</v>
      </c>
      <c r="T17">
        <f t="shared" si="2"/>
        <v>0</v>
      </c>
      <c r="U17">
        <f t="shared" si="3"/>
        <v>0</v>
      </c>
      <c r="V17">
        <f t="shared" si="4"/>
        <v>1</v>
      </c>
      <c r="W17">
        <f t="shared" si="5"/>
        <v>1</v>
      </c>
      <c r="X17" s="1"/>
      <c r="Y17" s="28">
        <f>N105/N17</f>
        <v>0.34044943820224716</v>
      </c>
      <c r="Z17" s="28">
        <f>P105/P17</f>
        <v>0.63758389261744963</v>
      </c>
      <c r="AA17" s="28">
        <f>H105/H17</f>
        <v>0.37923728813559326</v>
      </c>
      <c r="AB17" s="28">
        <f>O105/O17</f>
        <v>8.4672897196261684E-2</v>
      </c>
    </row>
    <row r="18" spans="1:28" customFormat="1">
      <c r="A18" t="s">
        <v>14</v>
      </c>
      <c r="B18" s="2">
        <v>39148</v>
      </c>
      <c r="C18" t="s">
        <v>12</v>
      </c>
      <c r="D18" t="s">
        <v>74</v>
      </c>
      <c r="E18" t="s">
        <v>3</v>
      </c>
      <c r="F18">
        <v>0.15</v>
      </c>
      <c r="G18" t="s">
        <v>38</v>
      </c>
      <c r="H18">
        <v>11.5</v>
      </c>
      <c r="I18">
        <v>0.58599999999999997</v>
      </c>
      <c r="J18">
        <v>2.5100000000000001E-2</v>
      </c>
      <c r="K18">
        <v>629</v>
      </c>
      <c r="L18">
        <v>0.36599999999999999</v>
      </c>
      <c r="M18">
        <v>3.2</v>
      </c>
      <c r="N18">
        <v>12.9</v>
      </c>
      <c r="O18">
        <v>5.37</v>
      </c>
      <c r="P18">
        <v>156</v>
      </c>
      <c r="R18">
        <f t="shared" si="0"/>
        <v>0</v>
      </c>
      <c r="S18">
        <f t="shared" si="1"/>
        <v>1</v>
      </c>
      <c r="T18">
        <f t="shared" si="2"/>
        <v>0</v>
      </c>
      <c r="U18">
        <f t="shared" si="3"/>
        <v>1</v>
      </c>
      <c r="V18">
        <f t="shared" si="4"/>
        <v>1</v>
      </c>
      <c r="W18">
        <f t="shared" si="5"/>
        <v>1</v>
      </c>
      <c r="Y18" s="28">
        <f>N106/N18</f>
        <v>0.38139534883720927</v>
      </c>
      <c r="Z18" s="28">
        <f>P106/P18</f>
        <v>0.69230769230769229</v>
      </c>
      <c r="AA18" s="28">
        <f>H106/H18</f>
        <v>0.15739130434782608</v>
      </c>
      <c r="AB18" s="28">
        <f>O106/O18</f>
        <v>3.6312849162011177E-2</v>
      </c>
    </row>
    <row r="19" spans="1:28" customFormat="1">
      <c r="A19" t="s">
        <v>14</v>
      </c>
      <c r="B19" s="2">
        <v>39148</v>
      </c>
      <c r="C19" t="s">
        <v>13</v>
      </c>
      <c r="D19" t="s">
        <v>74</v>
      </c>
      <c r="E19" t="s">
        <v>3</v>
      </c>
      <c r="F19">
        <v>0.08</v>
      </c>
      <c r="G19" t="s">
        <v>38</v>
      </c>
      <c r="H19">
        <v>163</v>
      </c>
      <c r="I19">
        <v>0.99099999999999999</v>
      </c>
      <c r="J19">
        <v>0.03</v>
      </c>
      <c r="K19">
        <v>721</v>
      </c>
      <c r="L19">
        <v>6.0699999999999997E-2</v>
      </c>
      <c r="M19">
        <v>4.46</v>
      </c>
      <c r="N19">
        <v>10.7</v>
      </c>
      <c r="O19">
        <v>11.7</v>
      </c>
      <c r="P19">
        <v>76.400000000000006</v>
      </c>
      <c r="R19">
        <f t="shared" si="0"/>
        <v>0</v>
      </c>
      <c r="S19">
        <f t="shared" si="1"/>
        <v>1</v>
      </c>
      <c r="T19">
        <f t="shared" si="2"/>
        <v>0</v>
      </c>
      <c r="U19">
        <f t="shared" si="3"/>
        <v>0</v>
      </c>
      <c r="V19">
        <f t="shared" si="4"/>
        <v>1</v>
      </c>
      <c r="W19">
        <f t="shared" si="5"/>
        <v>1</v>
      </c>
      <c r="X19" s="1"/>
      <c r="Y19" s="28">
        <f>N107/N19</f>
        <v>0.48785046728971965</v>
      </c>
      <c r="Z19" s="28">
        <f>P107/P19</f>
        <v>0.65968586387434547</v>
      </c>
      <c r="AA19" s="28">
        <f>H107/H19</f>
        <v>2.0368098159509202E-2</v>
      </c>
      <c r="AB19" s="28">
        <f>O107/O19</f>
        <v>0.11794871794871795</v>
      </c>
    </row>
    <row r="20" spans="1:28" customFormat="1">
      <c r="A20" t="s">
        <v>14</v>
      </c>
      <c r="B20" s="2">
        <v>39148</v>
      </c>
      <c r="C20" t="s">
        <v>11</v>
      </c>
      <c r="D20" t="s">
        <v>74</v>
      </c>
      <c r="E20" t="s">
        <v>3</v>
      </c>
      <c r="F20">
        <v>0.12</v>
      </c>
      <c r="G20" t="s">
        <v>38</v>
      </c>
      <c r="H20">
        <v>6.69</v>
      </c>
      <c r="I20">
        <v>0.93600000000000005</v>
      </c>
      <c r="J20">
        <v>1.9900000000000001E-2</v>
      </c>
      <c r="K20">
        <v>282</v>
      </c>
      <c r="L20">
        <v>0.184</v>
      </c>
      <c r="M20">
        <v>1.74</v>
      </c>
      <c r="N20">
        <v>6.97</v>
      </c>
      <c r="O20">
        <v>4.17</v>
      </c>
      <c r="P20">
        <v>71.8</v>
      </c>
      <c r="R20">
        <f t="shared" si="0"/>
        <v>0</v>
      </c>
      <c r="S20">
        <f t="shared" si="1"/>
        <v>1</v>
      </c>
      <c r="T20">
        <f t="shared" si="2"/>
        <v>0</v>
      </c>
      <c r="U20">
        <f t="shared" si="3"/>
        <v>0</v>
      </c>
      <c r="V20">
        <f t="shared" si="4"/>
        <v>1</v>
      </c>
      <c r="W20">
        <f t="shared" si="5"/>
        <v>1</v>
      </c>
      <c r="Y20" s="28">
        <f>N108/N20</f>
        <v>0.48923959827833574</v>
      </c>
      <c r="Z20" s="28">
        <f>P108/P20</f>
        <v>0.42339832869080779</v>
      </c>
      <c r="AA20" s="28">
        <f>H108/H20</f>
        <v>0.36771300448430488</v>
      </c>
      <c r="AB20" s="28">
        <f>O108/O20</f>
        <v>4.2925659472422065E-2</v>
      </c>
    </row>
    <row r="21" spans="1:28" customFormat="1">
      <c r="A21" t="s">
        <v>15</v>
      </c>
      <c r="B21" s="2">
        <v>39149</v>
      </c>
      <c r="C21" t="s">
        <v>11</v>
      </c>
      <c r="D21" t="s">
        <v>74</v>
      </c>
      <c r="E21" t="s">
        <v>3</v>
      </c>
      <c r="F21">
        <v>2.0499999999999998</v>
      </c>
      <c r="G21" t="s">
        <v>69</v>
      </c>
      <c r="H21">
        <v>12.9</v>
      </c>
      <c r="I21">
        <v>1.23</v>
      </c>
      <c r="J21">
        <v>2.53E-2</v>
      </c>
      <c r="K21">
        <v>772</v>
      </c>
      <c r="L21">
        <v>0.317</v>
      </c>
      <c r="M21">
        <v>2.76</v>
      </c>
      <c r="N21">
        <v>12.4</v>
      </c>
      <c r="O21">
        <v>11.8</v>
      </c>
      <c r="P21">
        <v>114</v>
      </c>
      <c r="R21">
        <f t="shared" si="0"/>
        <v>0</v>
      </c>
      <c r="S21">
        <f t="shared" si="1"/>
        <v>1</v>
      </c>
      <c r="T21">
        <f t="shared" si="2"/>
        <v>0</v>
      </c>
      <c r="U21">
        <f t="shared" si="3"/>
        <v>1</v>
      </c>
      <c r="V21">
        <f t="shared" si="4"/>
        <v>1</v>
      </c>
      <c r="W21">
        <f t="shared" si="5"/>
        <v>1</v>
      </c>
      <c r="Y21" s="28">
        <f>N109/N21</f>
        <v>0.15483870967741933</v>
      </c>
      <c r="Z21" s="28">
        <f>P109/P21</f>
        <v>0.29122807017543861</v>
      </c>
      <c r="AA21" s="28">
        <f>H109/H21</f>
        <v>0.25348837209302327</v>
      </c>
      <c r="AB21" s="28">
        <f>O109/O21</f>
        <v>1.6271186440677966E-2</v>
      </c>
    </row>
    <row r="22" spans="1:28" customFormat="1">
      <c r="A22" t="s">
        <v>15</v>
      </c>
      <c r="B22" s="2">
        <v>39149</v>
      </c>
      <c r="C22" t="s">
        <v>8</v>
      </c>
      <c r="D22" t="s">
        <v>74</v>
      </c>
      <c r="E22" t="s">
        <v>3</v>
      </c>
      <c r="F22">
        <v>2.39</v>
      </c>
      <c r="G22" t="s">
        <v>69</v>
      </c>
      <c r="H22">
        <v>9.83</v>
      </c>
      <c r="I22">
        <v>1.43</v>
      </c>
      <c r="J22">
        <v>2.52E-2</v>
      </c>
      <c r="K22">
        <v>511</v>
      </c>
      <c r="L22">
        <v>0.29499999999999998</v>
      </c>
      <c r="M22">
        <v>4.84</v>
      </c>
      <c r="N22">
        <v>32.5</v>
      </c>
      <c r="O22">
        <v>11.8</v>
      </c>
      <c r="P22">
        <v>116</v>
      </c>
      <c r="R22">
        <f t="shared" si="0"/>
        <v>0</v>
      </c>
      <c r="S22">
        <f t="shared" si="1"/>
        <v>1</v>
      </c>
      <c r="T22">
        <f t="shared" si="2"/>
        <v>0</v>
      </c>
      <c r="U22">
        <f t="shared" si="3"/>
        <v>1</v>
      </c>
      <c r="V22">
        <f t="shared" si="4"/>
        <v>1</v>
      </c>
      <c r="W22">
        <f t="shared" si="5"/>
        <v>1</v>
      </c>
      <c r="Y22" s="28">
        <f>N110/N22</f>
        <v>0.15630769230769231</v>
      </c>
      <c r="Z22" s="28">
        <f>P110/P22</f>
        <v>0.51293103448275867</v>
      </c>
      <c r="AA22" s="28">
        <f>H110/H22</f>
        <v>0.10172939979654121</v>
      </c>
      <c r="AB22" s="28">
        <f>O110/O22</f>
        <v>1.2627118644067795E-2</v>
      </c>
    </row>
    <row r="23" spans="1:28" customFormat="1">
      <c r="A23" t="s">
        <v>16</v>
      </c>
      <c r="B23" s="2">
        <v>39185</v>
      </c>
      <c r="C23" t="s">
        <v>12</v>
      </c>
      <c r="D23" t="s">
        <v>74</v>
      </c>
      <c r="E23" t="s">
        <v>3</v>
      </c>
      <c r="F23">
        <v>0.86</v>
      </c>
      <c r="G23" t="s">
        <v>37</v>
      </c>
      <c r="H23">
        <v>8.6999999999999993</v>
      </c>
      <c r="I23">
        <v>6.13</v>
      </c>
      <c r="J23">
        <v>2E-3</v>
      </c>
      <c r="K23">
        <v>486</v>
      </c>
      <c r="L23">
        <v>0.3</v>
      </c>
      <c r="M23">
        <v>3.84</v>
      </c>
      <c r="N23">
        <v>13</v>
      </c>
      <c r="O23">
        <v>3.95</v>
      </c>
      <c r="P23">
        <v>136</v>
      </c>
      <c r="R23">
        <f t="shared" si="0"/>
        <v>0</v>
      </c>
      <c r="S23">
        <f t="shared" si="1"/>
        <v>1</v>
      </c>
      <c r="T23">
        <f t="shared" si="2"/>
        <v>0</v>
      </c>
      <c r="U23">
        <f t="shared" si="3"/>
        <v>1</v>
      </c>
      <c r="V23">
        <f t="shared" si="4"/>
        <v>1</v>
      </c>
      <c r="W23">
        <f t="shared" si="5"/>
        <v>1</v>
      </c>
      <c r="X23" s="1"/>
      <c r="Y23" s="28">
        <f>N111/N23</f>
        <v>0.39461538461538459</v>
      </c>
      <c r="Z23" s="28">
        <f>P111/P23</f>
        <v>0.79411764705882348</v>
      </c>
      <c r="AA23" s="28">
        <f>H111/H23</f>
        <v>0.21149425287356324</v>
      </c>
      <c r="AB23" s="28">
        <f>O111/O23</f>
        <v>3.5189873417721521E-2</v>
      </c>
    </row>
    <row r="24" spans="1:28" customFormat="1">
      <c r="A24" t="s">
        <v>16</v>
      </c>
      <c r="B24" s="2">
        <v>39185</v>
      </c>
      <c r="C24" t="s">
        <v>13</v>
      </c>
      <c r="D24" t="s">
        <v>74</v>
      </c>
      <c r="E24" t="s">
        <v>3</v>
      </c>
      <c r="F24">
        <v>0.75</v>
      </c>
      <c r="G24" t="s">
        <v>37</v>
      </c>
      <c r="H24">
        <v>107</v>
      </c>
      <c r="I24">
        <v>1.31</v>
      </c>
      <c r="J24">
        <v>9.3100000000000002E-2</v>
      </c>
      <c r="K24">
        <v>517</v>
      </c>
      <c r="L24">
        <v>8.1000000000000003E-2</v>
      </c>
      <c r="M24">
        <v>2.2200000000000002</v>
      </c>
      <c r="N24">
        <v>11.8</v>
      </c>
      <c r="O24">
        <v>12.5</v>
      </c>
      <c r="P24">
        <v>76.400000000000006</v>
      </c>
      <c r="R24">
        <f t="shared" si="0"/>
        <v>0</v>
      </c>
      <c r="S24">
        <f t="shared" si="1"/>
        <v>1</v>
      </c>
      <c r="T24">
        <f t="shared" si="2"/>
        <v>0</v>
      </c>
      <c r="U24">
        <f t="shared" si="3"/>
        <v>0</v>
      </c>
      <c r="V24">
        <f t="shared" si="4"/>
        <v>1</v>
      </c>
      <c r="W24">
        <f t="shared" si="5"/>
        <v>1</v>
      </c>
      <c r="X24" s="1"/>
      <c r="Y24" s="28">
        <f>N112/N24</f>
        <v>0.44915254237288132</v>
      </c>
      <c r="Z24" s="28">
        <f>P112/P24</f>
        <v>0.61910994764397898</v>
      </c>
      <c r="AA24" s="28">
        <f>H112/H24</f>
        <v>5.4579439252336444E-2</v>
      </c>
      <c r="AB24" s="28">
        <f>O112/O24</f>
        <v>0.14480000000000001</v>
      </c>
    </row>
    <row r="25" spans="1:28" customFormat="1">
      <c r="A25" t="s">
        <v>16</v>
      </c>
      <c r="B25" s="2">
        <v>39185</v>
      </c>
      <c r="C25" t="s">
        <v>11</v>
      </c>
      <c r="D25" t="s">
        <v>74</v>
      </c>
      <c r="E25" t="s">
        <v>3</v>
      </c>
      <c r="F25">
        <v>0.73</v>
      </c>
      <c r="G25" t="s">
        <v>37</v>
      </c>
      <c r="H25">
        <v>80.599999999999994</v>
      </c>
      <c r="I25">
        <v>1.63</v>
      </c>
      <c r="J25">
        <v>2.46E-2</v>
      </c>
      <c r="K25">
        <v>666</v>
      </c>
      <c r="L25">
        <v>0.25600000000000001</v>
      </c>
      <c r="M25">
        <v>3.5</v>
      </c>
      <c r="N25">
        <v>12.1</v>
      </c>
      <c r="O25">
        <v>11.3</v>
      </c>
      <c r="P25">
        <v>118</v>
      </c>
      <c r="R25">
        <f t="shared" si="0"/>
        <v>0</v>
      </c>
      <c r="S25">
        <f t="shared" si="1"/>
        <v>1</v>
      </c>
      <c r="T25">
        <f t="shared" si="2"/>
        <v>0</v>
      </c>
      <c r="U25">
        <f t="shared" si="3"/>
        <v>1</v>
      </c>
      <c r="V25">
        <f t="shared" si="4"/>
        <v>1</v>
      </c>
      <c r="W25">
        <f t="shared" si="5"/>
        <v>1</v>
      </c>
      <c r="Y25" s="28">
        <f>N113/N25</f>
        <v>0.26694214876033057</v>
      </c>
      <c r="Z25" s="28">
        <f>P113/P25</f>
        <v>0.28728813559322031</v>
      </c>
      <c r="AA25" s="28">
        <f>H113/H25</f>
        <v>8.4491315136476425E-2</v>
      </c>
      <c r="AB25" s="28">
        <f>O113/O25</f>
        <v>2.5929203539823007E-2</v>
      </c>
    </row>
    <row r="26" spans="1:28" customFormat="1">
      <c r="A26" t="s">
        <v>16</v>
      </c>
      <c r="B26" s="2">
        <v>39185</v>
      </c>
      <c r="C26" t="s">
        <v>8</v>
      </c>
      <c r="D26" t="s">
        <v>74</v>
      </c>
      <c r="E26" t="s">
        <v>3</v>
      </c>
      <c r="F26">
        <v>0.75</v>
      </c>
      <c r="G26" t="s">
        <v>37</v>
      </c>
      <c r="H26">
        <v>9.2100000000000009</v>
      </c>
      <c r="I26">
        <v>2.23</v>
      </c>
      <c r="J26">
        <v>3.9399999999999998E-2</v>
      </c>
      <c r="K26">
        <v>321</v>
      </c>
      <c r="L26">
        <v>0.27</v>
      </c>
      <c r="M26">
        <v>3.2</v>
      </c>
      <c r="N26">
        <v>24.6</v>
      </c>
      <c r="O26">
        <v>8.56</v>
      </c>
      <c r="P26">
        <v>96.1</v>
      </c>
      <c r="R26">
        <f t="shared" si="0"/>
        <v>0</v>
      </c>
      <c r="S26">
        <f t="shared" si="1"/>
        <v>1</v>
      </c>
      <c r="T26">
        <f t="shared" si="2"/>
        <v>0</v>
      </c>
      <c r="U26">
        <f t="shared" si="3"/>
        <v>1</v>
      </c>
      <c r="V26">
        <f t="shared" si="4"/>
        <v>1</v>
      </c>
      <c r="W26">
        <f t="shared" si="5"/>
        <v>1</v>
      </c>
      <c r="Y26" s="28">
        <f>N114/N26</f>
        <v>0.31097560975609756</v>
      </c>
      <c r="Z26" s="28">
        <f>P114/P26</f>
        <v>0.59001040582726338</v>
      </c>
      <c r="AA26" s="28">
        <f>H114/H26</f>
        <v>0.24647122692725296</v>
      </c>
      <c r="AB26" s="28">
        <f>O114/O26</f>
        <v>3.5981308411214948E-2</v>
      </c>
    </row>
    <row r="27" spans="1:28" customFormat="1">
      <c r="A27" s="6" t="s">
        <v>48</v>
      </c>
      <c r="B27" s="7">
        <v>39407</v>
      </c>
      <c r="C27" s="6" t="s">
        <v>13</v>
      </c>
      <c r="D27" t="s">
        <v>74</v>
      </c>
      <c r="E27" s="6" t="s">
        <v>3</v>
      </c>
      <c r="F27" s="6">
        <v>1.82</v>
      </c>
      <c r="G27" s="6" t="s">
        <v>36</v>
      </c>
      <c r="H27" s="6">
        <v>26.599999999999998</v>
      </c>
      <c r="I27" s="6">
        <v>0.68899999999999995</v>
      </c>
      <c r="J27" s="6">
        <v>1.9599999999999999E-2</v>
      </c>
      <c r="K27" s="6">
        <v>408</v>
      </c>
      <c r="L27" s="6">
        <v>5.1799999999999999E-2</v>
      </c>
      <c r="M27" s="6">
        <v>2.3199999999999998</v>
      </c>
      <c r="N27" s="6">
        <v>8.0500000000000007</v>
      </c>
      <c r="O27" s="6">
        <v>8.9600000000000009</v>
      </c>
      <c r="P27" s="6">
        <v>56.8</v>
      </c>
      <c r="Q27" s="6"/>
      <c r="R27" s="6">
        <f t="shared" si="0"/>
        <v>0</v>
      </c>
      <c r="S27" s="6">
        <f t="shared" si="1"/>
        <v>1</v>
      </c>
      <c r="T27" s="6">
        <f t="shared" si="2"/>
        <v>0</v>
      </c>
      <c r="U27" s="6">
        <f t="shared" si="3"/>
        <v>0</v>
      </c>
      <c r="V27">
        <f t="shared" si="4"/>
        <v>1</v>
      </c>
      <c r="W27">
        <f t="shared" si="5"/>
        <v>1</v>
      </c>
      <c r="X27" s="6"/>
      <c r="Y27" s="28">
        <f>N115/N27</f>
        <v>0.48944099378881983</v>
      </c>
      <c r="Z27" s="28">
        <f>P115/P27</f>
        <v>0.69894366197183111</v>
      </c>
      <c r="AA27" s="28">
        <f>H115/H27</f>
        <v>0.12218045112781956</v>
      </c>
      <c r="AB27" s="28">
        <f>O115/O27</f>
        <v>0.2622767857142857</v>
      </c>
    </row>
    <row r="28" spans="1:28" customFormat="1">
      <c r="A28" s="6" t="s">
        <v>48</v>
      </c>
      <c r="B28" s="7">
        <v>39407</v>
      </c>
      <c r="C28" s="6" t="s">
        <v>49</v>
      </c>
      <c r="D28" t="s">
        <v>74</v>
      </c>
      <c r="E28" s="6" t="s">
        <v>3</v>
      </c>
      <c r="F28" s="6">
        <v>1.69</v>
      </c>
      <c r="G28" s="6" t="s">
        <v>36</v>
      </c>
      <c r="H28" s="6">
        <v>4.09</v>
      </c>
      <c r="I28" s="6">
        <v>0.94699999999999995</v>
      </c>
      <c r="J28" s="6">
        <v>1.9E-2</v>
      </c>
      <c r="K28" s="6">
        <v>292</v>
      </c>
      <c r="L28" s="6">
        <v>0.16300000000000001</v>
      </c>
      <c r="M28" s="6">
        <v>3.1</v>
      </c>
      <c r="N28" s="6">
        <v>14.7</v>
      </c>
      <c r="O28" s="6">
        <v>3.88</v>
      </c>
      <c r="P28" s="6">
        <v>137</v>
      </c>
      <c r="Q28" s="6"/>
      <c r="R28" s="6">
        <f t="shared" si="0"/>
        <v>0</v>
      </c>
      <c r="S28" s="6">
        <f t="shared" si="1"/>
        <v>1</v>
      </c>
      <c r="T28" s="6">
        <f t="shared" si="2"/>
        <v>0</v>
      </c>
      <c r="U28" s="6">
        <f t="shared" si="3"/>
        <v>1</v>
      </c>
      <c r="V28">
        <f t="shared" si="4"/>
        <v>1</v>
      </c>
      <c r="W28">
        <f t="shared" si="5"/>
        <v>1</v>
      </c>
      <c r="X28" s="6"/>
      <c r="Y28" s="28">
        <f>N116/N28</f>
        <v>0.49863945578231295</v>
      </c>
      <c r="Z28" s="28">
        <f>P116/P28</f>
        <v>0.84671532846715325</v>
      </c>
      <c r="AA28" s="28">
        <f>H116/H28</f>
        <v>0.30073349633251834</v>
      </c>
      <c r="AB28" s="28">
        <f>O116/O28</f>
        <v>5.3350515463917524E-2</v>
      </c>
    </row>
    <row r="29" spans="1:28" customFormat="1">
      <c r="A29" s="6" t="s">
        <v>48</v>
      </c>
      <c r="B29" s="7">
        <v>39407</v>
      </c>
      <c r="C29" s="6" t="s">
        <v>50</v>
      </c>
      <c r="D29" t="s">
        <v>74</v>
      </c>
      <c r="E29" s="6" t="s">
        <v>3</v>
      </c>
      <c r="F29" s="6">
        <v>1.45</v>
      </c>
      <c r="G29" s="6" t="s">
        <v>36</v>
      </c>
      <c r="H29" s="6">
        <v>16.8</v>
      </c>
      <c r="I29" s="6">
        <v>2.65</v>
      </c>
      <c r="J29" s="6">
        <v>7.3899999999999993E-2</v>
      </c>
      <c r="K29" s="6">
        <v>311</v>
      </c>
      <c r="L29" s="6">
        <v>0.53100000000000003</v>
      </c>
      <c r="M29" s="6">
        <v>14.9</v>
      </c>
      <c r="N29" s="6">
        <v>33.5</v>
      </c>
      <c r="O29" s="6">
        <v>16.600000000000001</v>
      </c>
      <c r="P29" s="6">
        <v>206</v>
      </c>
      <c r="Q29" s="6"/>
      <c r="R29" s="6">
        <f t="shared" si="0"/>
        <v>0</v>
      </c>
      <c r="S29" s="6">
        <f t="shared" si="1"/>
        <v>1</v>
      </c>
      <c r="T29" s="6">
        <f t="shared" si="2"/>
        <v>0</v>
      </c>
      <c r="U29" s="6">
        <f t="shared" si="3"/>
        <v>1</v>
      </c>
      <c r="V29">
        <f t="shared" si="4"/>
        <v>1</v>
      </c>
      <c r="W29">
        <f t="shared" si="5"/>
        <v>1</v>
      </c>
      <c r="X29" s="6"/>
      <c r="Y29" s="28">
        <f>N117/N29</f>
        <v>0.26985074626865668</v>
      </c>
      <c r="Z29" s="28">
        <f>P117/P29</f>
        <v>0.67475728155339809</v>
      </c>
      <c r="AA29" s="28">
        <f>H117/H29</f>
        <v>0.11547619047619048</v>
      </c>
      <c r="AB29" s="28">
        <f>O117/O29</f>
        <v>2.8433734939759033E-2</v>
      </c>
    </row>
    <row r="30" spans="1:28" customFormat="1">
      <c r="A30" s="6" t="s">
        <v>48</v>
      </c>
      <c r="B30" s="7">
        <v>39407</v>
      </c>
      <c r="C30" s="6" t="s">
        <v>39</v>
      </c>
      <c r="D30" t="s">
        <v>74</v>
      </c>
      <c r="E30" s="6" t="s">
        <v>3</v>
      </c>
      <c r="F30" s="6">
        <v>1.22</v>
      </c>
      <c r="G30" s="6" t="s">
        <v>36</v>
      </c>
      <c r="H30" s="6">
        <v>18.8</v>
      </c>
      <c r="I30" s="6">
        <v>2.21</v>
      </c>
      <c r="J30" s="6">
        <v>4.5699999999999998E-2</v>
      </c>
      <c r="K30" s="6">
        <v>197</v>
      </c>
      <c r="L30" s="6">
        <v>0.38</v>
      </c>
      <c r="M30" s="6">
        <v>7.08</v>
      </c>
      <c r="N30" s="6">
        <v>74.2</v>
      </c>
      <c r="O30" s="6">
        <v>8.6300000000000008</v>
      </c>
      <c r="P30" s="6">
        <v>114</v>
      </c>
      <c r="Q30" s="6"/>
      <c r="R30" s="6">
        <f t="shared" si="0"/>
        <v>0</v>
      </c>
      <c r="S30" s="6">
        <f t="shared" si="1"/>
        <v>1</v>
      </c>
      <c r="T30" s="6">
        <f t="shared" si="2"/>
        <v>0</v>
      </c>
      <c r="U30" s="6">
        <f t="shared" si="3"/>
        <v>1</v>
      </c>
      <c r="V30">
        <f t="shared" si="4"/>
        <v>1</v>
      </c>
      <c r="W30">
        <f t="shared" si="5"/>
        <v>1</v>
      </c>
      <c r="X30" s="6"/>
      <c r="Y30" s="28">
        <f>N118/N30</f>
        <v>0.26415094339622641</v>
      </c>
      <c r="Z30" s="28">
        <f>P118/P30</f>
        <v>0.56666666666666665</v>
      </c>
      <c r="AA30" s="28">
        <f>H118/H30</f>
        <v>9.7340425531914895E-2</v>
      </c>
      <c r="AB30" s="28">
        <f>O118/O30</f>
        <v>2.8389339513325604E-2</v>
      </c>
    </row>
    <row r="31" spans="1:28" customFormat="1">
      <c r="A31" s="6" t="s">
        <v>48</v>
      </c>
      <c r="B31" s="7">
        <v>39407</v>
      </c>
      <c r="C31" s="6" t="s">
        <v>51</v>
      </c>
      <c r="D31" t="s">
        <v>74</v>
      </c>
      <c r="E31" s="6" t="s">
        <v>3</v>
      </c>
      <c r="F31" s="6">
        <v>1.99</v>
      </c>
      <c r="G31" s="6" t="s">
        <v>36</v>
      </c>
      <c r="H31" s="6">
        <v>7.01</v>
      </c>
      <c r="I31" s="6">
        <v>0.98699999999999999</v>
      </c>
      <c r="J31" s="6">
        <v>3.1099999999999999E-2</v>
      </c>
      <c r="K31" s="6">
        <v>293</v>
      </c>
      <c r="L31" s="6">
        <v>1.02</v>
      </c>
      <c r="M31" s="6">
        <v>8.0299999999999994</v>
      </c>
      <c r="N31" s="6">
        <v>43.6</v>
      </c>
      <c r="O31" s="6">
        <v>12.9</v>
      </c>
      <c r="P31" s="6">
        <v>201</v>
      </c>
      <c r="Q31" s="6"/>
      <c r="R31" s="6">
        <f t="shared" si="0"/>
        <v>0</v>
      </c>
      <c r="S31" s="6">
        <f t="shared" si="1"/>
        <v>1</v>
      </c>
      <c r="T31" s="6">
        <f t="shared" si="2"/>
        <v>0</v>
      </c>
      <c r="U31" s="6">
        <f t="shared" si="3"/>
        <v>1</v>
      </c>
      <c r="V31">
        <f t="shared" si="4"/>
        <v>1</v>
      </c>
      <c r="W31">
        <f t="shared" si="5"/>
        <v>1</v>
      </c>
      <c r="X31" s="6"/>
      <c r="Y31" s="28">
        <f>N119/N31</f>
        <v>0.27981651376146788</v>
      </c>
      <c r="Z31" s="28">
        <f>P119/P31</f>
        <v>0.63184079601990051</v>
      </c>
      <c r="AA31" s="28">
        <f>H119/H31</f>
        <v>0.38659058487874465</v>
      </c>
      <c r="AB31" s="28">
        <f>O119/O31</f>
        <v>4.6976744186046512E-2</v>
      </c>
    </row>
    <row r="32" spans="1:28" customFormat="1">
      <c r="A32" s="6" t="s">
        <v>48</v>
      </c>
      <c r="B32" s="7">
        <v>39407</v>
      </c>
      <c r="C32" s="6" t="s">
        <v>6</v>
      </c>
      <c r="D32" t="s">
        <v>74</v>
      </c>
      <c r="E32" s="6" t="s">
        <v>3</v>
      </c>
      <c r="F32" s="6">
        <v>1.36</v>
      </c>
      <c r="G32" s="6" t="s">
        <v>36</v>
      </c>
      <c r="H32" s="6">
        <v>5.68</v>
      </c>
      <c r="I32" s="6">
        <v>3.5</v>
      </c>
      <c r="J32" s="6">
        <v>4.1799999999999997E-2</v>
      </c>
      <c r="K32" s="6">
        <v>124</v>
      </c>
      <c r="L32" s="6">
        <v>0.20200000000000001</v>
      </c>
      <c r="M32" s="6">
        <v>2.2200000000000002</v>
      </c>
      <c r="N32" s="6">
        <v>16.899999999999999</v>
      </c>
      <c r="O32" s="6">
        <v>4.5</v>
      </c>
      <c r="P32" s="6">
        <v>80.3</v>
      </c>
      <c r="Q32" s="6"/>
      <c r="R32" s="6">
        <f t="shared" si="0"/>
        <v>0</v>
      </c>
      <c r="S32" s="6">
        <f t="shared" si="1"/>
        <v>1</v>
      </c>
      <c r="T32" s="6">
        <f t="shared" si="2"/>
        <v>0</v>
      </c>
      <c r="U32" s="6">
        <f t="shared" si="3"/>
        <v>0</v>
      </c>
      <c r="V32">
        <f t="shared" si="4"/>
        <v>1</v>
      </c>
      <c r="W32">
        <f t="shared" si="5"/>
        <v>1</v>
      </c>
      <c r="X32" s="6"/>
      <c r="Y32" s="28">
        <f>N120/N32</f>
        <v>0.67455621301775159</v>
      </c>
      <c r="Z32" s="28">
        <f>P120/P32</f>
        <v>0.76587795765877964</v>
      </c>
      <c r="AA32" s="28">
        <f>H120/H32</f>
        <v>0.375</v>
      </c>
      <c r="AB32" s="28">
        <f>O120/O32</f>
        <v>7.9777777777777781E-2</v>
      </c>
    </row>
    <row r="33" spans="1:28" s="1" customFormat="1">
      <c r="A33" t="s">
        <v>53</v>
      </c>
      <c r="B33" s="3">
        <v>39467</v>
      </c>
      <c r="C33" t="s">
        <v>13</v>
      </c>
      <c r="D33" t="s">
        <v>74</v>
      </c>
      <c r="E33" t="s">
        <v>3</v>
      </c>
      <c r="F33" s="6">
        <v>1.29</v>
      </c>
      <c r="G33" t="s">
        <v>36</v>
      </c>
      <c r="H33">
        <v>26.1</v>
      </c>
      <c r="I33">
        <v>0.74099999999999999</v>
      </c>
      <c r="J33">
        <v>1.6299999999999999E-2</v>
      </c>
      <c r="K33">
        <v>1130</v>
      </c>
      <c r="L33">
        <v>8.4199999999999997E-2</v>
      </c>
      <c r="M33">
        <v>3.2</v>
      </c>
      <c r="N33">
        <v>9.74</v>
      </c>
      <c r="O33">
        <v>9.4700000000000006</v>
      </c>
      <c r="P33">
        <v>69.099999999999994</v>
      </c>
      <c r="Q33"/>
      <c r="R33">
        <f t="shared" si="0"/>
        <v>0</v>
      </c>
      <c r="S33">
        <f t="shared" si="1"/>
        <v>1</v>
      </c>
      <c r="T33">
        <f t="shared" si="2"/>
        <v>0</v>
      </c>
      <c r="U33">
        <f t="shared" si="3"/>
        <v>0</v>
      </c>
      <c r="V33">
        <f t="shared" si="4"/>
        <v>1</v>
      </c>
      <c r="W33">
        <f t="shared" si="5"/>
        <v>1</v>
      </c>
      <c r="X33"/>
      <c r="Y33" s="28">
        <f>N121/N33</f>
        <v>0.28747433264887062</v>
      </c>
      <c r="Z33" s="28">
        <f>P121/P33</f>
        <v>0.54558610709117228</v>
      </c>
      <c r="AA33" s="28">
        <f>H121/H33</f>
        <v>6.8965517241379309E-2</v>
      </c>
      <c r="AB33" s="28">
        <f>O121/O33</f>
        <v>4.149947201689546E-2</v>
      </c>
    </row>
    <row r="34" spans="1:28" customFormat="1">
      <c r="A34" t="s">
        <v>53</v>
      </c>
      <c r="B34" s="3">
        <v>39467</v>
      </c>
      <c r="C34" t="s">
        <v>49</v>
      </c>
      <c r="D34" t="s">
        <v>74</v>
      </c>
      <c r="E34" t="s">
        <v>3</v>
      </c>
      <c r="F34" s="6">
        <v>1.1299999999999999</v>
      </c>
      <c r="G34" t="s">
        <v>36</v>
      </c>
      <c r="H34">
        <v>4.55</v>
      </c>
      <c r="I34">
        <v>0.76800000000000002</v>
      </c>
      <c r="J34">
        <v>1.34E-2</v>
      </c>
      <c r="K34">
        <v>436</v>
      </c>
      <c r="L34">
        <v>0.255</v>
      </c>
      <c r="M34">
        <v>3.96</v>
      </c>
      <c r="N34">
        <v>21.1</v>
      </c>
      <c r="O34">
        <v>8.91</v>
      </c>
      <c r="P34">
        <v>169</v>
      </c>
      <c r="R34">
        <f t="shared" si="0"/>
        <v>0</v>
      </c>
      <c r="S34">
        <f t="shared" si="1"/>
        <v>1</v>
      </c>
      <c r="T34">
        <f t="shared" si="2"/>
        <v>0</v>
      </c>
      <c r="U34">
        <f t="shared" si="3"/>
        <v>1</v>
      </c>
      <c r="V34">
        <f t="shared" si="4"/>
        <v>1</v>
      </c>
      <c r="W34">
        <f t="shared" si="5"/>
        <v>1</v>
      </c>
      <c r="Y34" s="28">
        <f>N122/N34</f>
        <v>0.20900473933649288</v>
      </c>
      <c r="Z34" s="28">
        <f>P122/P34</f>
        <v>0.7100591715976331</v>
      </c>
      <c r="AA34" s="28">
        <f>H122/H34</f>
        <v>0.27252747252747256</v>
      </c>
      <c r="AB34" s="28">
        <f>O122/O34</f>
        <v>2.7833894500561167E-2</v>
      </c>
    </row>
    <row r="35" spans="1:28" customFormat="1">
      <c r="A35" t="s">
        <v>53</v>
      </c>
      <c r="B35" s="3">
        <v>39467</v>
      </c>
      <c r="C35" t="s">
        <v>50</v>
      </c>
      <c r="D35" t="s">
        <v>74</v>
      </c>
      <c r="E35" t="s">
        <v>3</v>
      </c>
      <c r="F35" s="6">
        <v>1.17</v>
      </c>
      <c r="G35" t="s">
        <v>36</v>
      </c>
      <c r="H35">
        <v>18.599999999999998</v>
      </c>
      <c r="I35">
        <v>1.8</v>
      </c>
      <c r="J35">
        <v>0.106</v>
      </c>
      <c r="K35">
        <v>394</v>
      </c>
      <c r="L35">
        <v>0.496</v>
      </c>
      <c r="M35">
        <v>6.33</v>
      </c>
      <c r="N35">
        <v>51</v>
      </c>
      <c r="O35">
        <v>35.700000000000003</v>
      </c>
      <c r="P35">
        <v>177</v>
      </c>
      <c r="R35">
        <f t="shared" ref="R35:R66" si="6">IF(I35&gt;I$188,1,0)</f>
        <v>0</v>
      </c>
      <c r="S35">
        <f t="shared" ref="S35:S66" si="7">IF(N35&gt;N$188,1,0)</f>
        <v>1</v>
      </c>
      <c r="T35">
        <f t="shared" ref="T35:T66" si="8">IF(O35&gt;O$188,1,0)</f>
        <v>0</v>
      </c>
      <c r="U35">
        <f t="shared" ref="U35:U66" si="9">IF(P35&gt;P$188,1,0)</f>
        <v>1</v>
      </c>
      <c r="V35">
        <f t="shared" ref="V35:V66" si="10">IF(N35&gt;V$187,1,0)</f>
        <v>1</v>
      </c>
      <c r="W35">
        <f t="shared" ref="W35:W66" si="11">IF(P35&gt;W$187,1,0)</f>
        <v>1</v>
      </c>
      <c r="Y35" s="28">
        <f>N123/N35</f>
        <v>0.1464705882352941</v>
      </c>
      <c r="Z35" s="28">
        <f>P123/P35</f>
        <v>0.55536723163841806</v>
      </c>
      <c r="AA35" s="28">
        <f>H123/H35</f>
        <v>8.2258064516129034E-2</v>
      </c>
      <c r="AB35" s="28">
        <f>O123/O35</f>
        <v>1.2268907563025209E-2</v>
      </c>
    </row>
    <row r="36" spans="1:28" s="1" customFormat="1">
      <c r="A36" t="s">
        <v>53</v>
      </c>
      <c r="B36" s="3">
        <v>39467</v>
      </c>
      <c r="C36" t="s">
        <v>39</v>
      </c>
      <c r="D36" t="s">
        <v>74</v>
      </c>
      <c r="E36" t="s">
        <v>3</v>
      </c>
      <c r="F36" s="6">
        <v>1.18</v>
      </c>
      <c r="G36" t="s">
        <v>36</v>
      </c>
      <c r="H36">
        <v>7.2700000000000005</v>
      </c>
      <c r="I36">
        <v>1.58</v>
      </c>
      <c r="J36">
        <v>1.7899999999999999E-2</v>
      </c>
      <c r="K36">
        <v>136</v>
      </c>
      <c r="L36">
        <v>0.28599999999999998</v>
      </c>
      <c r="M36">
        <v>6.14</v>
      </c>
      <c r="N36">
        <v>39.5</v>
      </c>
      <c r="O36">
        <v>4.95</v>
      </c>
      <c r="P36">
        <v>76.599999999999994</v>
      </c>
      <c r="Q36"/>
      <c r="R36">
        <f t="shared" si="6"/>
        <v>0</v>
      </c>
      <c r="S36">
        <f t="shared" si="7"/>
        <v>1</v>
      </c>
      <c r="T36">
        <f t="shared" si="8"/>
        <v>0</v>
      </c>
      <c r="U36">
        <f t="shared" si="9"/>
        <v>0</v>
      </c>
      <c r="V36">
        <f t="shared" si="10"/>
        <v>1</v>
      </c>
      <c r="W36">
        <f t="shared" si="11"/>
        <v>1</v>
      </c>
      <c r="X36"/>
      <c r="Y36" s="28">
        <f>N124/N36</f>
        <v>0.40759493670886082</v>
      </c>
      <c r="Z36" s="28">
        <f>P124/P36</f>
        <v>0.71148825065274157</v>
      </c>
      <c r="AA36" s="28">
        <f>H124/H36</f>
        <v>0.27235213204951852</v>
      </c>
      <c r="AB36" s="28">
        <f>O124/O36</f>
        <v>3.8989898989898991E-2</v>
      </c>
    </row>
    <row r="37" spans="1:28" customFormat="1">
      <c r="A37" t="s">
        <v>53</v>
      </c>
      <c r="B37" s="3">
        <v>39467</v>
      </c>
      <c r="C37" t="s">
        <v>51</v>
      </c>
      <c r="D37" t="s">
        <v>74</v>
      </c>
      <c r="E37" t="s">
        <v>3</v>
      </c>
      <c r="F37" s="6">
        <v>1.1299999999999999</v>
      </c>
      <c r="G37" t="s">
        <v>36</v>
      </c>
      <c r="H37">
        <v>5.68</v>
      </c>
      <c r="I37">
        <v>0.72399999999999998</v>
      </c>
      <c r="J37">
        <v>1.9099999999999999E-2</v>
      </c>
      <c r="K37">
        <v>348</v>
      </c>
      <c r="L37">
        <v>0.63100000000000001</v>
      </c>
      <c r="M37">
        <v>5.94</v>
      </c>
      <c r="N37">
        <v>35.6</v>
      </c>
      <c r="O37">
        <v>13.7</v>
      </c>
      <c r="P37">
        <v>184</v>
      </c>
      <c r="R37">
        <f t="shared" si="6"/>
        <v>0</v>
      </c>
      <c r="S37">
        <f t="shared" si="7"/>
        <v>1</v>
      </c>
      <c r="T37">
        <f t="shared" si="8"/>
        <v>0</v>
      </c>
      <c r="U37">
        <f t="shared" si="9"/>
        <v>1</v>
      </c>
      <c r="V37">
        <f t="shared" si="10"/>
        <v>1</v>
      </c>
      <c r="W37">
        <f t="shared" si="11"/>
        <v>1</v>
      </c>
      <c r="Y37" s="28">
        <f>N125/N37</f>
        <v>0.2148876404494382</v>
      </c>
      <c r="Z37" s="28">
        <f>P125/P37</f>
        <v>0.625</v>
      </c>
      <c r="AA37" s="28">
        <f>H125/H37</f>
        <v>0.22887323943661975</v>
      </c>
      <c r="AB37" s="28">
        <f>O125/O37</f>
        <v>2.708029197080292E-2</v>
      </c>
    </row>
    <row r="38" spans="1:28" customFormat="1">
      <c r="A38" t="s">
        <v>53</v>
      </c>
      <c r="B38" s="3">
        <v>39467</v>
      </c>
      <c r="C38" t="s">
        <v>6</v>
      </c>
      <c r="D38" t="s">
        <v>74</v>
      </c>
      <c r="E38" t="s">
        <v>3</v>
      </c>
      <c r="F38" s="6">
        <v>1.03</v>
      </c>
      <c r="G38" s="6" t="s">
        <v>36</v>
      </c>
      <c r="H38">
        <v>3.96</v>
      </c>
      <c r="I38">
        <v>2.14</v>
      </c>
      <c r="J38">
        <v>1.7500000000000002E-2</v>
      </c>
      <c r="K38">
        <v>163</v>
      </c>
      <c r="L38">
        <v>0.13</v>
      </c>
      <c r="M38">
        <v>1.83</v>
      </c>
      <c r="N38">
        <v>8.98</v>
      </c>
      <c r="O38">
        <v>3.52</v>
      </c>
      <c r="P38">
        <v>61.9</v>
      </c>
      <c r="R38">
        <f t="shared" si="6"/>
        <v>0</v>
      </c>
      <c r="S38">
        <f t="shared" si="7"/>
        <v>1</v>
      </c>
      <c r="T38">
        <f t="shared" si="8"/>
        <v>0</v>
      </c>
      <c r="U38">
        <f t="shared" si="9"/>
        <v>0</v>
      </c>
      <c r="V38">
        <f t="shared" si="10"/>
        <v>1</v>
      </c>
      <c r="W38">
        <f t="shared" si="11"/>
        <v>1</v>
      </c>
      <c r="Y38" s="28">
        <f>N126/N38</f>
        <v>0.53229398663697103</v>
      </c>
      <c r="Z38" s="28">
        <f>P126/P38</f>
        <v>0.77705977382875613</v>
      </c>
      <c r="AA38" s="28">
        <f>H126/H38</f>
        <v>0.46717171717171718</v>
      </c>
      <c r="AB38" s="28">
        <f>O126/O38</f>
        <v>7.2443181818181823E-2</v>
      </c>
    </row>
    <row r="39" spans="1:28" customFormat="1">
      <c r="A39" t="s">
        <v>56</v>
      </c>
      <c r="B39" s="3">
        <v>39506</v>
      </c>
      <c r="C39" t="s">
        <v>13</v>
      </c>
      <c r="D39" t="s">
        <v>74</v>
      </c>
      <c r="E39" t="s">
        <v>3</v>
      </c>
      <c r="F39" s="6">
        <v>0.57999999999999996</v>
      </c>
      <c r="G39" s="6" t="s">
        <v>37</v>
      </c>
      <c r="H39">
        <v>11.9</v>
      </c>
      <c r="I39">
        <v>0.61499999999999999</v>
      </c>
      <c r="J39">
        <v>1.7299999999999999E-2</v>
      </c>
      <c r="K39">
        <v>443</v>
      </c>
      <c r="L39">
        <v>0.20699999999999999</v>
      </c>
      <c r="M39">
        <v>1.92</v>
      </c>
      <c r="N39">
        <v>8.7100000000000009</v>
      </c>
      <c r="O39">
        <v>8.4</v>
      </c>
      <c r="P39">
        <v>74.8</v>
      </c>
      <c r="R39">
        <f t="shared" si="6"/>
        <v>0</v>
      </c>
      <c r="S39">
        <f t="shared" si="7"/>
        <v>1</v>
      </c>
      <c r="T39">
        <f t="shared" si="8"/>
        <v>0</v>
      </c>
      <c r="U39">
        <f t="shared" si="9"/>
        <v>0</v>
      </c>
      <c r="V39">
        <f t="shared" si="10"/>
        <v>1</v>
      </c>
      <c r="W39">
        <f t="shared" si="11"/>
        <v>1</v>
      </c>
      <c r="Y39" s="28">
        <f>N127/N39</f>
        <v>0.56371986222732484</v>
      </c>
      <c r="Z39" s="28">
        <f>P127/P39</f>
        <v>0.76470588235294124</v>
      </c>
      <c r="AA39" s="28">
        <f>H127/H39</f>
        <v>0.2361344537815126</v>
      </c>
      <c r="AB39" s="28">
        <f>O127/O39</f>
        <v>0.16547619047619047</v>
      </c>
    </row>
    <row r="40" spans="1:28" customFormat="1">
      <c r="A40" t="s">
        <v>56</v>
      </c>
      <c r="B40" s="3">
        <v>39506</v>
      </c>
      <c r="C40" t="s">
        <v>49</v>
      </c>
      <c r="D40" t="s">
        <v>74</v>
      </c>
      <c r="E40" t="s">
        <v>3</v>
      </c>
      <c r="F40" s="6">
        <v>0.55000000000000004</v>
      </c>
      <c r="G40" s="6" t="s">
        <v>37</v>
      </c>
      <c r="H40">
        <v>3.81</v>
      </c>
      <c r="I40">
        <v>1.56</v>
      </c>
      <c r="J40">
        <v>2.1700000000000001E-2</v>
      </c>
      <c r="K40">
        <v>189</v>
      </c>
      <c r="L40">
        <v>0.15</v>
      </c>
      <c r="M40">
        <v>2.09</v>
      </c>
      <c r="N40">
        <v>19.100000000000001</v>
      </c>
      <c r="O40">
        <v>4.33</v>
      </c>
      <c r="P40">
        <v>157</v>
      </c>
      <c r="R40">
        <f t="shared" si="6"/>
        <v>0</v>
      </c>
      <c r="S40">
        <f t="shared" si="7"/>
        <v>1</v>
      </c>
      <c r="T40">
        <f t="shared" si="8"/>
        <v>0</v>
      </c>
      <c r="U40">
        <f t="shared" si="9"/>
        <v>1</v>
      </c>
      <c r="V40">
        <f t="shared" si="10"/>
        <v>1</v>
      </c>
      <c r="W40">
        <f t="shared" si="11"/>
        <v>1</v>
      </c>
      <c r="Y40" s="28">
        <f>N128/N40</f>
        <v>0.57591623036649209</v>
      </c>
      <c r="Z40" s="28">
        <f>P128/P40</f>
        <v>0.85350318471337583</v>
      </c>
      <c r="AA40" s="28">
        <f>H128/H40</f>
        <v>0.44881889763779526</v>
      </c>
      <c r="AB40" s="28">
        <f>O128/O40</f>
        <v>8.6605080831408776E-2</v>
      </c>
    </row>
    <row r="41" spans="1:28" s="1" customFormat="1">
      <c r="A41" t="s">
        <v>56</v>
      </c>
      <c r="B41" s="3">
        <v>39506</v>
      </c>
      <c r="C41" t="s">
        <v>50</v>
      </c>
      <c r="D41" t="s">
        <v>74</v>
      </c>
      <c r="E41" t="s">
        <v>3</v>
      </c>
      <c r="F41" s="6">
        <v>0.46</v>
      </c>
      <c r="G41" s="6" t="s">
        <v>64</v>
      </c>
      <c r="H41">
        <v>11.799999999999999</v>
      </c>
      <c r="I41">
        <v>1.22</v>
      </c>
      <c r="J41">
        <v>5.2900000000000003E-2</v>
      </c>
      <c r="K41">
        <v>64.8</v>
      </c>
      <c r="L41">
        <v>0.23200000000000001</v>
      </c>
      <c r="M41">
        <v>1.65</v>
      </c>
      <c r="N41">
        <v>22.7</v>
      </c>
      <c r="O41">
        <v>2.59</v>
      </c>
      <c r="P41">
        <v>127</v>
      </c>
      <c r="Q41"/>
      <c r="R41">
        <f t="shared" si="6"/>
        <v>0</v>
      </c>
      <c r="S41">
        <f t="shared" si="7"/>
        <v>1</v>
      </c>
      <c r="T41">
        <f t="shared" si="8"/>
        <v>0</v>
      </c>
      <c r="U41">
        <f t="shared" si="9"/>
        <v>1</v>
      </c>
      <c r="V41">
        <f t="shared" si="10"/>
        <v>1</v>
      </c>
      <c r="W41">
        <f t="shared" si="11"/>
        <v>1</v>
      </c>
      <c r="X41"/>
      <c r="Y41" s="28">
        <f>N129/N41</f>
        <v>0.77092511013215859</v>
      </c>
      <c r="Z41" s="28">
        <f>P129/P41</f>
        <v>0.92125984251968507</v>
      </c>
      <c r="AA41" s="28">
        <f>H129/H41</f>
        <v>0.30254237288135594</v>
      </c>
      <c r="AB41" s="28">
        <f>O129/O41</f>
        <v>0.18803088803088805</v>
      </c>
    </row>
    <row r="42" spans="1:28">
      <c r="A42" t="s">
        <v>56</v>
      </c>
      <c r="B42" s="3">
        <v>39506</v>
      </c>
      <c r="C42" t="s">
        <v>39</v>
      </c>
      <c r="D42" t="s">
        <v>74</v>
      </c>
      <c r="E42" t="s">
        <v>3</v>
      </c>
      <c r="F42" s="6">
        <v>0.19</v>
      </c>
      <c r="G42" s="6" t="s">
        <v>38</v>
      </c>
      <c r="H42">
        <v>47.6</v>
      </c>
      <c r="I42">
        <v>7.69</v>
      </c>
      <c r="J42">
        <v>0.17</v>
      </c>
      <c r="K42">
        <v>336</v>
      </c>
      <c r="L42">
        <v>0.94499999999999995</v>
      </c>
      <c r="M42">
        <v>5.66</v>
      </c>
      <c r="N42">
        <v>170</v>
      </c>
      <c r="O42">
        <v>14.5</v>
      </c>
      <c r="P42">
        <v>408</v>
      </c>
      <c r="Q42"/>
      <c r="R42">
        <f t="shared" si="6"/>
        <v>0</v>
      </c>
      <c r="S42">
        <f t="shared" si="7"/>
        <v>1</v>
      </c>
      <c r="T42">
        <f t="shared" si="8"/>
        <v>0</v>
      </c>
      <c r="U42">
        <f t="shared" si="9"/>
        <v>1</v>
      </c>
      <c r="V42">
        <f t="shared" si="10"/>
        <v>1</v>
      </c>
      <c r="W42">
        <f t="shared" si="11"/>
        <v>1</v>
      </c>
      <c r="X42"/>
      <c r="Y42" s="28">
        <f>N130/N42</f>
        <v>0.62941176470588234</v>
      </c>
      <c r="Z42" s="28">
        <f>P130/P42</f>
        <v>0.35539215686274511</v>
      </c>
      <c r="AA42" s="28">
        <f>H130/H42</f>
        <v>0.31722689075630256</v>
      </c>
      <c r="AB42" s="28">
        <f>O130/O42</f>
        <v>4.7862068965517236E-2</v>
      </c>
    </row>
    <row r="43" spans="1:28" customFormat="1">
      <c r="A43" t="s">
        <v>56</v>
      </c>
      <c r="B43" s="3">
        <v>39506</v>
      </c>
      <c r="C43" t="s">
        <v>51</v>
      </c>
      <c r="D43" t="s">
        <v>74</v>
      </c>
      <c r="E43" t="s">
        <v>3</v>
      </c>
      <c r="F43" s="6">
        <v>0.23</v>
      </c>
      <c r="G43" s="6" t="s">
        <v>64</v>
      </c>
      <c r="H43">
        <v>3.3</v>
      </c>
      <c r="I43">
        <v>1.62</v>
      </c>
      <c r="J43">
        <v>2.3E-2</v>
      </c>
      <c r="K43">
        <v>152</v>
      </c>
      <c r="L43">
        <v>0.64</v>
      </c>
      <c r="M43">
        <v>4.57</v>
      </c>
      <c r="N43">
        <v>34.6</v>
      </c>
      <c r="O43">
        <v>6.04</v>
      </c>
      <c r="P43">
        <v>100</v>
      </c>
      <c r="R43">
        <f t="shared" si="6"/>
        <v>0</v>
      </c>
      <c r="S43">
        <f t="shared" si="7"/>
        <v>1</v>
      </c>
      <c r="T43">
        <f t="shared" si="8"/>
        <v>0</v>
      </c>
      <c r="U43">
        <f t="shared" si="9"/>
        <v>1</v>
      </c>
      <c r="V43">
        <f t="shared" si="10"/>
        <v>1</v>
      </c>
      <c r="W43">
        <f t="shared" si="11"/>
        <v>1</v>
      </c>
      <c r="Y43" s="28">
        <f>N131/N43</f>
        <v>0.58670520231213874</v>
      </c>
      <c r="Z43" s="28">
        <f>P131/P43</f>
        <v>0.71099999999999997</v>
      </c>
      <c r="AA43" s="28">
        <f>H131/H43</f>
        <v>1.0818181818181818</v>
      </c>
      <c r="AB43" s="28">
        <f>O131/O43</f>
        <v>0.10447019867549669</v>
      </c>
    </row>
    <row r="44" spans="1:28" s="1" customFormat="1">
      <c r="A44" t="s">
        <v>56</v>
      </c>
      <c r="B44" s="3">
        <v>39506</v>
      </c>
      <c r="C44" t="s">
        <v>6</v>
      </c>
      <c r="D44" t="s">
        <v>74</v>
      </c>
      <c r="E44" t="s">
        <v>3</v>
      </c>
      <c r="F44" s="6">
        <v>0.45</v>
      </c>
      <c r="G44" s="6" t="s">
        <v>38</v>
      </c>
      <c r="H44">
        <v>15.9</v>
      </c>
      <c r="I44">
        <v>6.22</v>
      </c>
      <c r="J44">
        <v>0.19</v>
      </c>
      <c r="K44">
        <v>127</v>
      </c>
      <c r="L44">
        <v>0.25600000000000001</v>
      </c>
      <c r="M44">
        <v>1.54</v>
      </c>
      <c r="N44">
        <v>27</v>
      </c>
      <c r="O44">
        <v>3</v>
      </c>
      <c r="P44">
        <v>75.400000000000006</v>
      </c>
      <c r="Q44"/>
      <c r="R44">
        <f t="shared" si="6"/>
        <v>0</v>
      </c>
      <c r="S44">
        <f t="shared" si="7"/>
        <v>1</v>
      </c>
      <c r="T44">
        <f t="shared" si="8"/>
        <v>0</v>
      </c>
      <c r="U44">
        <f t="shared" si="9"/>
        <v>0</v>
      </c>
      <c r="V44">
        <f t="shared" si="10"/>
        <v>1</v>
      </c>
      <c r="W44">
        <f t="shared" si="11"/>
        <v>1</v>
      </c>
      <c r="X44"/>
      <c r="Y44" s="28">
        <f>N132/N44</f>
        <v>0.87407407407407411</v>
      </c>
      <c r="Z44" s="28">
        <f>P132/P44</f>
        <v>0.80901856763925728</v>
      </c>
      <c r="AA44" s="28">
        <f>H132/H44</f>
        <v>0.61761006289308173</v>
      </c>
      <c r="AB44" s="28">
        <f>O132/O44</f>
        <v>0.109</v>
      </c>
    </row>
    <row r="45" spans="1:28" s="1" customFormat="1">
      <c r="A45" t="s">
        <v>58</v>
      </c>
      <c r="B45" s="3">
        <v>39521</v>
      </c>
      <c r="C45" t="s">
        <v>13</v>
      </c>
      <c r="D45" t="s">
        <v>74</v>
      </c>
      <c r="E45" t="s">
        <v>3</v>
      </c>
      <c r="F45" s="6">
        <v>1.75</v>
      </c>
      <c r="G45" s="6" t="s">
        <v>36</v>
      </c>
      <c r="H45">
        <v>21</v>
      </c>
      <c r="I45">
        <v>0.60599999999999998</v>
      </c>
      <c r="J45">
        <v>2.8000000000000001E-2</v>
      </c>
      <c r="K45">
        <v>851</v>
      </c>
      <c r="L45">
        <v>8.9099999999999999E-2</v>
      </c>
      <c r="M45">
        <v>2.56</v>
      </c>
      <c r="N45">
        <v>10.8</v>
      </c>
      <c r="O45">
        <v>13.1</v>
      </c>
      <c r="P45">
        <v>68</v>
      </c>
      <c r="Q45"/>
      <c r="R45">
        <f t="shared" si="6"/>
        <v>0</v>
      </c>
      <c r="S45">
        <f t="shared" si="7"/>
        <v>1</v>
      </c>
      <c r="T45">
        <f t="shared" si="8"/>
        <v>0</v>
      </c>
      <c r="U45">
        <f t="shared" si="9"/>
        <v>0</v>
      </c>
      <c r="V45">
        <f t="shared" si="10"/>
        <v>1</v>
      </c>
      <c r="W45">
        <f t="shared" si="11"/>
        <v>1</v>
      </c>
      <c r="X45"/>
      <c r="Y45" s="28">
        <f>N133/N45</f>
        <v>0.28425925925925921</v>
      </c>
      <c r="Z45" s="28">
        <f>P133/P45</f>
        <v>0.5220588235294118</v>
      </c>
      <c r="AA45" s="28">
        <f>H133/H45</f>
        <v>0.10285714285714287</v>
      </c>
      <c r="AB45" s="28">
        <f>O133/O45</f>
        <v>6.7175572519083973E-2</v>
      </c>
    </row>
    <row r="46" spans="1:28" s="1" customFormat="1">
      <c r="A46" t="s">
        <v>58</v>
      </c>
      <c r="B46" s="3">
        <v>39521</v>
      </c>
      <c r="C46" t="s">
        <v>49</v>
      </c>
      <c r="D46" t="s">
        <v>74</v>
      </c>
      <c r="E46" t="s">
        <v>3</v>
      </c>
      <c r="F46" s="6">
        <v>1.58</v>
      </c>
      <c r="G46" s="6" t="s">
        <v>36</v>
      </c>
      <c r="H46">
        <v>4</v>
      </c>
      <c r="I46">
        <v>0.98499999999999999</v>
      </c>
      <c r="J46">
        <v>1.83E-2</v>
      </c>
      <c r="K46">
        <v>230</v>
      </c>
      <c r="L46">
        <v>0.17100000000000001</v>
      </c>
      <c r="M46">
        <v>1.88</v>
      </c>
      <c r="N46">
        <v>17.3</v>
      </c>
      <c r="O46">
        <v>5.18</v>
      </c>
      <c r="P46">
        <v>135</v>
      </c>
      <c r="Q46"/>
      <c r="R46">
        <f t="shared" si="6"/>
        <v>0</v>
      </c>
      <c r="S46">
        <f t="shared" si="7"/>
        <v>1</v>
      </c>
      <c r="T46">
        <f t="shared" si="8"/>
        <v>0</v>
      </c>
      <c r="U46">
        <f t="shared" si="9"/>
        <v>1</v>
      </c>
      <c r="V46">
        <f t="shared" si="10"/>
        <v>1</v>
      </c>
      <c r="W46">
        <f t="shared" si="11"/>
        <v>1</v>
      </c>
      <c r="X46"/>
      <c r="Y46" s="28">
        <f>N134/N46</f>
        <v>0.33988439306358381</v>
      </c>
      <c r="Z46" s="28">
        <f>P134/P46</f>
        <v>0.78518518518518521</v>
      </c>
      <c r="AA46" s="28">
        <f>H134/H46</f>
        <v>0.23949999999999999</v>
      </c>
      <c r="AB46" s="28">
        <f>O134/O46</f>
        <v>3.880308880308881E-2</v>
      </c>
    </row>
    <row r="47" spans="1:28" s="1" customFormat="1">
      <c r="A47" t="s">
        <v>58</v>
      </c>
      <c r="B47" s="3">
        <v>39521</v>
      </c>
      <c r="C47" t="s">
        <v>50</v>
      </c>
      <c r="D47" t="s">
        <v>74</v>
      </c>
      <c r="E47" t="s">
        <v>3</v>
      </c>
      <c r="F47" s="6">
        <v>1.17</v>
      </c>
      <c r="G47" s="6" t="s">
        <v>36</v>
      </c>
      <c r="H47">
        <v>9.1199999999999992</v>
      </c>
      <c r="I47">
        <v>1.1599999999999999</v>
      </c>
      <c r="J47">
        <v>6.6600000000000006E-2</v>
      </c>
      <c r="K47">
        <v>303</v>
      </c>
      <c r="L47">
        <v>0.51200000000000001</v>
      </c>
      <c r="M47">
        <v>2.9</v>
      </c>
      <c r="N47">
        <v>33</v>
      </c>
      <c r="O47">
        <v>11.8</v>
      </c>
      <c r="P47">
        <v>190</v>
      </c>
      <c r="Q47"/>
      <c r="R47">
        <f t="shared" si="6"/>
        <v>0</v>
      </c>
      <c r="S47">
        <f t="shared" si="7"/>
        <v>1</v>
      </c>
      <c r="T47">
        <f t="shared" si="8"/>
        <v>0</v>
      </c>
      <c r="U47">
        <f t="shared" si="9"/>
        <v>1</v>
      </c>
      <c r="V47">
        <f t="shared" si="10"/>
        <v>1</v>
      </c>
      <c r="W47">
        <f t="shared" si="11"/>
        <v>1</v>
      </c>
      <c r="X47"/>
      <c r="Y47" s="28">
        <f>N135/N47</f>
        <v>0.2596969696969697</v>
      </c>
      <c r="Z47" s="28">
        <f>P135/P47</f>
        <v>0.62631578947368416</v>
      </c>
      <c r="AA47" s="28">
        <f>H135/H47</f>
        <v>0.19188596491228072</v>
      </c>
      <c r="AB47" s="28">
        <f>O135/O47</f>
        <v>2.8728813559322035E-2</v>
      </c>
    </row>
    <row r="48" spans="1:28" s="1" customFormat="1">
      <c r="A48" t="s">
        <v>58</v>
      </c>
      <c r="B48" s="3">
        <v>39521</v>
      </c>
      <c r="C48" t="s">
        <v>39</v>
      </c>
      <c r="D48" t="s">
        <v>74</v>
      </c>
      <c r="E48" t="s">
        <v>3</v>
      </c>
      <c r="F48" s="6">
        <v>1.23</v>
      </c>
      <c r="G48" s="6" t="s">
        <v>36</v>
      </c>
      <c r="H48">
        <v>17.100000000000001</v>
      </c>
      <c r="I48">
        <v>1.37</v>
      </c>
      <c r="J48">
        <v>0.22700000000000001</v>
      </c>
      <c r="K48">
        <v>273</v>
      </c>
      <c r="L48">
        <v>0.58499999999999996</v>
      </c>
      <c r="M48">
        <v>4.6500000000000004</v>
      </c>
      <c r="N48">
        <v>54.2</v>
      </c>
      <c r="O48">
        <v>10.4</v>
      </c>
      <c r="P48">
        <v>153</v>
      </c>
      <c r="Q48"/>
      <c r="R48">
        <f t="shared" si="6"/>
        <v>0</v>
      </c>
      <c r="S48">
        <f t="shared" si="7"/>
        <v>1</v>
      </c>
      <c r="T48">
        <f t="shared" si="8"/>
        <v>0</v>
      </c>
      <c r="U48">
        <f t="shared" si="9"/>
        <v>1</v>
      </c>
      <c r="V48">
        <f t="shared" si="10"/>
        <v>1</v>
      </c>
      <c r="W48">
        <f t="shared" si="11"/>
        <v>1</v>
      </c>
      <c r="X48"/>
      <c r="Y48" s="28">
        <f>N136/N48</f>
        <v>0.28228782287822879</v>
      </c>
      <c r="Z48" s="28">
        <f>P136/P48</f>
        <v>0.44836601307189539</v>
      </c>
      <c r="AA48" s="28">
        <f>H136/H48</f>
        <v>0.10935672514619882</v>
      </c>
      <c r="AB48" s="28">
        <f>O136/O48</f>
        <v>2.5000000000000001E-2</v>
      </c>
    </row>
    <row r="49" spans="1:29" s="8" customFormat="1">
      <c r="A49" t="s">
        <v>58</v>
      </c>
      <c r="B49" s="3">
        <v>39521</v>
      </c>
      <c r="C49" t="s">
        <v>51</v>
      </c>
      <c r="D49" t="s">
        <v>74</v>
      </c>
      <c r="E49" t="s">
        <v>3</v>
      </c>
      <c r="F49" s="6">
        <v>1.52</v>
      </c>
      <c r="G49" s="6" t="s">
        <v>36</v>
      </c>
      <c r="H49">
        <v>6.52</v>
      </c>
      <c r="I49">
        <v>0.93200000000000005</v>
      </c>
      <c r="J49">
        <v>3.9899999999999998E-2</v>
      </c>
      <c r="K49">
        <v>314</v>
      </c>
      <c r="L49">
        <v>1.21</v>
      </c>
      <c r="M49">
        <v>8.07</v>
      </c>
      <c r="N49">
        <v>57.5</v>
      </c>
      <c r="O49">
        <v>14.8</v>
      </c>
      <c r="P49">
        <v>201</v>
      </c>
      <c r="Q49"/>
      <c r="R49">
        <f t="shared" si="6"/>
        <v>0</v>
      </c>
      <c r="S49">
        <f t="shared" si="7"/>
        <v>1</v>
      </c>
      <c r="T49">
        <f t="shared" si="8"/>
        <v>0</v>
      </c>
      <c r="U49">
        <f t="shared" si="9"/>
        <v>1</v>
      </c>
      <c r="V49">
        <f t="shared" si="10"/>
        <v>1</v>
      </c>
      <c r="W49">
        <f t="shared" si="11"/>
        <v>1</v>
      </c>
      <c r="X49"/>
      <c r="Y49" s="28">
        <f>N137/N49</f>
        <v>0.21043478260869564</v>
      </c>
      <c r="Z49" s="28">
        <f>P137/P49</f>
        <v>0.52736318407960203</v>
      </c>
      <c r="AA49" s="28">
        <f>H137/H49</f>
        <v>0.27300613496932513</v>
      </c>
      <c r="AB49" s="28">
        <f>O137/O49</f>
        <v>5.3851351351351349E-2</v>
      </c>
    </row>
    <row r="50" spans="1:29" s="1" customFormat="1">
      <c r="A50" t="s">
        <v>58</v>
      </c>
      <c r="B50" s="3">
        <v>39521</v>
      </c>
      <c r="C50" t="s">
        <v>6</v>
      </c>
      <c r="D50" t="s">
        <v>74</v>
      </c>
      <c r="E50" t="s">
        <v>3</v>
      </c>
      <c r="F50" s="6">
        <v>1.29</v>
      </c>
      <c r="G50" s="6" t="s">
        <v>36</v>
      </c>
      <c r="H50">
        <v>12.6</v>
      </c>
      <c r="I50">
        <v>4.05</v>
      </c>
      <c r="J50">
        <v>0.14799999999999999</v>
      </c>
      <c r="K50">
        <v>162</v>
      </c>
      <c r="L50">
        <v>0.254</v>
      </c>
      <c r="M50">
        <v>1.59</v>
      </c>
      <c r="N50">
        <v>15.9</v>
      </c>
      <c r="O50">
        <v>4.5599999999999996</v>
      </c>
      <c r="P50">
        <v>76.599999999999994</v>
      </c>
      <c r="Q50"/>
      <c r="R50">
        <f t="shared" si="6"/>
        <v>0</v>
      </c>
      <c r="S50">
        <f t="shared" si="7"/>
        <v>1</v>
      </c>
      <c r="T50">
        <f t="shared" si="8"/>
        <v>0</v>
      </c>
      <c r="U50">
        <f t="shared" si="9"/>
        <v>0</v>
      </c>
      <c r="V50">
        <f t="shared" si="10"/>
        <v>1</v>
      </c>
      <c r="W50">
        <f t="shared" si="11"/>
        <v>1</v>
      </c>
      <c r="X50"/>
      <c r="Y50" s="28">
        <f>N138/N50</f>
        <v>0.62767295597484274</v>
      </c>
      <c r="Z50" s="28">
        <f>P138/P50</f>
        <v>0.6422976501305484</v>
      </c>
      <c r="AA50" s="28">
        <f>H138/H50</f>
        <v>0.33333333333333337</v>
      </c>
      <c r="AB50" s="28">
        <f>O138/O50</f>
        <v>6.3596491228070179E-2</v>
      </c>
    </row>
    <row r="51" spans="1:29" s="1" customFormat="1">
      <c r="A51" t="s">
        <v>93</v>
      </c>
      <c r="B51" s="3">
        <v>39557</v>
      </c>
      <c r="C51" t="s">
        <v>13</v>
      </c>
      <c r="D51" t="s">
        <v>74</v>
      </c>
      <c r="E51" t="s">
        <v>3</v>
      </c>
      <c r="F51" s="6">
        <v>0.46</v>
      </c>
      <c r="G51" s="6" t="s">
        <v>64</v>
      </c>
      <c r="H51">
        <v>46.199999999999996</v>
      </c>
      <c r="I51" s="19">
        <v>1.01</v>
      </c>
      <c r="J51">
        <v>4.4499999999999998E-2</v>
      </c>
      <c r="K51">
        <v>592</v>
      </c>
      <c r="L51">
        <v>6.0999999999999999E-2</v>
      </c>
      <c r="M51">
        <v>2.3199999999999998</v>
      </c>
      <c r="N51">
        <v>14.4</v>
      </c>
      <c r="O51">
        <v>12</v>
      </c>
      <c r="P51">
        <v>78.400000000000006</v>
      </c>
      <c r="Q51"/>
      <c r="R51">
        <f t="shared" si="6"/>
        <v>0</v>
      </c>
      <c r="S51">
        <f t="shared" si="7"/>
        <v>1</v>
      </c>
      <c r="T51">
        <f t="shared" si="8"/>
        <v>0</v>
      </c>
      <c r="U51">
        <f t="shared" si="9"/>
        <v>0</v>
      </c>
      <c r="V51">
        <f t="shared" si="10"/>
        <v>1</v>
      </c>
      <c r="W51">
        <f t="shared" si="11"/>
        <v>1</v>
      </c>
      <c r="X51"/>
      <c r="Y51" s="28">
        <f>N139/N51</f>
        <v>0.47847222222222219</v>
      </c>
      <c r="Z51" s="28">
        <f>P139/P51</f>
        <v>0.62117346938775508</v>
      </c>
      <c r="AA51" s="28">
        <f>H139/H51</f>
        <v>8.6147186147186153E-2</v>
      </c>
      <c r="AB51" s="28">
        <f>O139/O51</f>
        <v>0.12916666666666668</v>
      </c>
    </row>
    <row r="52" spans="1:29" s="1" customFormat="1">
      <c r="A52" t="s">
        <v>93</v>
      </c>
      <c r="B52" s="3">
        <v>39557</v>
      </c>
      <c r="C52" t="s">
        <v>13</v>
      </c>
      <c r="D52" t="s">
        <v>75</v>
      </c>
      <c r="E52" t="s">
        <v>3</v>
      </c>
      <c r="F52" s="6">
        <v>0.46</v>
      </c>
      <c r="G52" s="6" t="s">
        <v>64</v>
      </c>
      <c r="H52">
        <v>19.7</v>
      </c>
      <c r="I52" s="19">
        <v>1.85</v>
      </c>
      <c r="J52">
        <v>2.9600000000000001E-2</v>
      </c>
      <c r="K52">
        <v>1040</v>
      </c>
      <c r="L52">
        <v>0.11700000000000001</v>
      </c>
      <c r="M52">
        <v>2.69</v>
      </c>
      <c r="N52">
        <v>17.399999999999999</v>
      </c>
      <c r="O52">
        <v>14.4</v>
      </c>
      <c r="P52">
        <v>76.2</v>
      </c>
      <c r="Q52"/>
      <c r="R52">
        <f t="shared" si="6"/>
        <v>0</v>
      </c>
      <c r="S52">
        <f t="shared" si="7"/>
        <v>1</v>
      </c>
      <c r="T52">
        <f t="shared" si="8"/>
        <v>0</v>
      </c>
      <c r="U52">
        <f t="shared" si="9"/>
        <v>0</v>
      </c>
      <c r="V52">
        <f t="shared" si="10"/>
        <v>1</v>
      </c>
      <c r="W52">
        <f t="shared" si="11"/>
        <v>1</v>
      </c>
      <c r="X52"/>
      <c r="Y52" s="28">
        <f>N140/N52</f>
        <v>0.4270114942528736</v>
      </c>
      <c r="Z52" s="28">
        <f>P140/P52</f>
        <v>0.57349081364829402</v>
      </c>
      <c r="AA52" s="28">
        <f>H140/H52</f>
        <v>0.17258883248730963</v>
      </c>
      <c r="AB52" s="28">
        <f>O140/O52</f>
        <v>6.0555555555555557E-2</v>
      </c>
    </row>
    <row r="53" spans="1:29" s="8" customFormat="1">
      <c r="A53" t="s">
        <v>93</v>
      </c>
      <c r="B53" s="3">
        <v>39557</v>
      </c>
      <c r="C53" t="s">
        <v>13</v>
      </c>
      <c r="D53" t="s">
        <v>76</v>
      </c>
      <c r="E53" t="s">
        <v>3</v>
      </c>
      <c r="F53" s="6">
        <v>0.46</v>
      </c>
      <c r="G53" s="6" t="s">
        <v>64</v>
      </c>
      <c r="H53">
        <v>11.9</v>
      </c>
      <c r="I53" s="19">
        <v>0.51300000000000001</v>
      </c>
      <c r="J53">
        <v>1.9199999999999998E-2</v>
      </c>
      <c r="K53">
        <v>571</v>
      </c>
      <c r="L53">
        <v>5.9400000000000001E-2</v>
      </c>
      <c r="M53">
        <v>1.61</v>
      </c>
      <c r="N53">
        <v>12.3</v>
      </c>
      <c r="O53">
        <v>9.77</v>
      </c>
      <c r="P53">
        <v>62.6</v>
      </c>
      <c r="Q53"/>
      <c r="R53">
        <f t="shared" si="6"/>
        <v>0</v>
      </c>
      <c r="S53">
        <f t="shared" si="7"/>
        <v>1</v>
      </c>
      <c r="T53">
        <f t="shared" si="8"/>
        <v>0</v>
      </c>
      <c r="U53">
        <f t="shared" si="9"/>
        <v>0</v>
      </c>
      <c r="V53">
        <f t="shared" si="10"/>
        <v>1</v>
      </c>
      <c r="W53">
        <f t="shared" si="11"/>
        <v>1</v>
      </c>
      <c r="X53"/>
      <c r="Y53" s="28">
        <f>N141/N53</f>
        <v>0.48943089430894304</v>
      </c>
      <c r="Z53" s="28">
        <f>P141/P53</f>
        <v>0.54632587859424919</v>
      </c>
      <c r="AA53" s="28">
        <f>H141/H53</f>
        <v>0.25546218487394956</v>
      </c>
      <c r="AB53" s="28">
        <f>O141/O53</f>
        <v>0.12077789150460594</v>
      </c>
      <c r="AC53" s="1"/>
    </row>
    <row r="54" spans="1:29" s="1" customFormat="1">
      <c r="A54" t="s">
        <v>93</v>
      </c>
      <c r="B54" s="3">
        <v>39557</v>
      </c>
      <c r="C54" t="s">
        <v>13</v>
      </c>
      <c r="D54" t="s">
        <v>77</v>
      </c>
      <c r="E54" t="s">
        <v>3</v>
      </c>
      <c r="F54" s="6">
        <v>0.46</v>
      </c>
      <c r="G54" s="6" t="s">
        <v>64</v>
      </c>
      <c r="H54">
        <v>13.700000000000001</v>
      </c>
      <c r="I54" s="19">
        <v>0.45400000000000001</v>
      </c>
      <c r="J54">
        <v>1.38E-2</v>
      </c>
      <c r="K54">
        <v>409</v>
      </c>
      <c r="L54">
        <v>4.5900000000000003E-2</v>
      </c>
      <c r="M54">
        <v>1.28</v>
      </c>
      <c r="N54">
        <v>9.8800000000000008</v>
      </c>
      <c r="O54">
        <v>9.39</v>
      </c>
      <c r="P54">
        <v>57.1</v>
      </c>
      <c r="Q54"/>
      <c r="R54">
        <f t="shared" si="6"/>
        <v>0</v>
      </c>
      <c r="S54">
        <f t="shared" si="7"/>
        <v>1</v>
      </c>
      <c r="T54">
        <f t="shared" si="8"/>
        <v>0</v>
      </c>
      <c r="U54">
        <f t="shared" si="9"/>
        <v>0</v>
      </c>
      <c r="V54">
        <f t="shared" si="10"/>
        <v>1</v>
      </c>
      <c r="W54">
        <f t="shared" si="11"/>
        <v>1</v>
      </c>
      <c r="X54"/>
      <c r="Y54" s="28">
        <f>N142/N54</f>
        <v>0.58400809716599178</v>
      </c>
      <c r="Z54" s="28">
        <f>P142/P54</f>
        <v>0.65674255691768824</v>
      </c>
      <c r="AA54" s="28">
        <f>H142/H54</f>
        <v>0.18832116788321163</v>
      </c>
      <c r="AB54" s="28">
        <f>O142/O54</f>
        <v>0.16400425985090522</v>
      </c>
    </row>
    <row r="55" spans="1:29" s="1" customFormat="1">
      <c r="A55" t="s">
        <v>93</v>
      </c>
      <c r="B55" s="3">
        <v>39557</v>
      </c>
      <c r="C55" t="s">
        <v>13</v>
      </c>
      <c r="D55" t="s">
        <v>78</v>
      </c>
      <c r="E55" t="s">
        <v>3</v>
      </c>
      <c r="F55" s="6">
        <v>0.46</v>
      </c>
      <c r="G55" s="6" t="s">
        <v>64</v>
      </c>
      <c r="H55">
        <v>39.6</v>
      </c>
      <c r="I55" s="19">
        <v>0.504</v>
      </c>
      <c r="J55">
        <v>3.3099999999999997E-2</v>
      </c>
      <c r="K55">
        <v>329</v>
      </c>
      <c r="L55">
        <v>4.53E-2</v>
      </c>
      <c r="M55">
        <v>1.36</v>
      </c>
      <c r="N55">
        <v>11.2</v>
      </c>
      <c r="O55">
        <v>9.73</v>
      </c>
      <c r="P55">
        <v>70.599999999999994</v>
      </c>
      <c r="Q55"/>
      <c r="R55">
        <f t="shared" si="6"/>
        <v>0</v>
      </c>
      <c r="S55">
        <f t="shared" si="7"/>
        <v>1</v>
      </c>
      <c r="T55">
        <f t="shared" si="8"/>
        <v>0</v>
      </c>
      <c r="U55">
        <f t="shared" si="9"/>
        <v>0</v>
      </c>
      <c r="V55">
        <f t="shared" si="10"/>
        <v>1</v>
      </c>
      <c r="W55">
        <f t="shared" si="11"/>
        <v>1</v>
      </c>
      <c r="X55"/>
      <c r="Y55" s="28">
        <f>N143/N55</f>
        <v>0.64107142857142863</v>
      </c>
      <c r="Z55" s="28">
        <f>P143/P55</f>
        <v>0.74362606232294626</v>
      </c>
      <c r="AA55" s="28">
        <f>H143/H55</f>
        <v>9.3686868686868693E-2</v>
      </c>
      <c r="AB55" s="28">
        <f>O143/O55</f>
        <v>0.23432682425488177</v>
      </c>
    </row>
    <row r="56" spans="1:29" s="1" customFormat="1">
      <c r="A56" t="s">
        <v>93</v>
      </c>
      <c r="B56" s="3">
        <v>39557</v>
      </c>
      <c r="C56" t="s">
        <v>13</v>
      </c>
      <c r="D56" t="s">
        <v>79</v>
      </c>
      <c r="E56" t="s">
        <v>3</v>
      </c>
      <c r="F56" s="6">
        <v>0.46</v>
      </c>
      <c r="G56" s="6" t="s">
        <v>64</v>
      </c>
      <c r="H56">
        <v>47.800000000000004</v>
      </c>
      <c r="I56" s="19">
        <v>0.70699999999999996</v>
      </c>
      <c r="J56">
        <v>4.3299999999999998E-2</v>
      </c>
      <c r="K56">
        <v>507</v>
      </c>
      <c r="L56">
        <v>5.8799999999999998E-2</v>
      </c>
      <c r="M56">
        <v>1.93</v>
      </c>
      <c r="N56">
        <v>14.8</v>
      </c>
      <c r="O56">
        <v>12.3</v>
      </c>
      <c r="P56">
        <v>84.8</v>
      </c>
      <c r="Q56"/>
      <c r="R56">
        <f t="shared" si="6"/>
        <v>0</v>
      </c>
      <c r="S56">
        <f t="shared" si="7"/>
        <v>1</v>
      </c>
      <c r="T56">
        <f t="shared" si="8"/>
        <v>0</v>
      </c>
      <c r="U56">
        <f t="shared" si="9"/>
        <v>0</v>
      </c>
      <c r="V56">
        <f t="shared" si="10"/>
        <v>1</v>
      </c>
      <c r="W56">
        <f t="shared" si="11"/>
        <v>1</v>
      </c>
      <c r="X56"/>
      <c r="Y56" s="28">
        <f>N144/N56</f>
        <v>0.49864864864864861</v>
      </c>
      <c r="Z56" s="28">
        <f>P144/P56</f>
        <v>0.6367924528301887</v>
      </c>
      <c r="AA56" s="28">
        <f>H144/H56</f>
        <v>9.0794979079497892E-2</v>
      </c>
      <c r="AB56" s="28">
        <f>O144/O56</f>
        <v>0.13577235772357721</v>
      </c>
    </row>
    <row r="57" spans="1:29" s="8" customFormat="1">
      <c r="A57" t="s">
        <v>93</v>
      </c>
      <c r="B57" s="3">
        <v>39557</v>
      </c>
      <c r="C57" t="s">
        <v>13</v>
      </c>
      <c r="D57" t="s">
        <v>80</v>
      </c>
      <c r="E57" t="s">
        <v>3</v>
      </c>
      <c r="F57" s="6">
        <v>0.46</v>
      </c>
      <c r="G57" s="6" t="s">
        <v>64</v>
      </c>
      <c r="H57">
        <v>25.7</v>
      </c>
      <c r="I57" s="19">
        <v>0.76</v>
      </c>
      <c r="J57">
        <v>2.41E-2</v>
      </c>
      <c r="K57">
        <v>380</v>
      </c>
      <c r="L57">
        <v>7.22E-2</v>
      </c>
      <c r="M57">
        <v>1.6</v>
      </c>
      <c r="N57">
        <v>12.6</v>
      </c>
      <c r="O57">
        <v>9.75</v>
      </c>
      <c r="P57">
        <v>76.099999999999994</v>
      </c>
      <c r="Q57"/>
      <c r="R57">
        <f t="shared" si="6"/>
        <v>0</v>
      </c>
      <c r="S57">
        <f t="shared" si="7"/>
        <v>1</v>
      </c>
      <c r="T57">
        <f t="shared" si="8"/>
        <v>0</v>
      </c>
      <c r="U57">
        <f t="shared" si="9"/>
        <v>0</v>
      </c>
      <c r="V57">
        <f t="shared" si="10"/>
        <v>1</v>
      </c>
      <c r="W57">
        <f t="shared" si="11"/>
        <v>1</v>
      </c>
      <c r="X57"/>
      <c r="Y57" s="28">
        <f>N145/N57</f>
        <v>0.56190476190476191</v>
      </c>
      <c r="Z57" s="28">
        <f>P145/P57</f>
        <v>0.68068331143232585</v>
      </c>
      <c r="AA57" s="28">
        <f>H145/H57</f>
        <v>0.12023346303501946</v>
      </c>
      <c r="AB57" s="28">
        <f>O145/O57</f>
        <v>0.18871794871794872</v>
      </c>
      <c r="AC57" s="1"/>
    </row>
    <row r="58" spans="1:29" s="1" customFormat="1">
      <c r="A58" t="s">
        <v>93</v>
      </c>
      <c r="B58" s="3">
        <v>39557</v>
      </c>
      <c r="C58" t="s">
        <v>13</v>
      </c>
      <c r="D58" t="s">
        <v>81</v>
      </c>
      <c r="E58" t="s">
        <v>3</v>
      </c>
      <c r="F58" s="6">
        <v>0.46</v>
      </c>
      <c r="G58" s="6" t="s">
        <v>64</v>
      </c>
      <c r="H58">
        <v>12.9</v>
      </c>
      <c r="I58" s="19">
        <v>0.92300000000000004</v>
      </c>
      <c r="J58">
        <v>1.44E-2</v>
      </c>
      <c r="K58">
        <v>243</v>
      </c>
      <c r="L58">
        <v>3.78E-2</v>
      </c>
      <c r="M58">
        <v>1.73</v>
      </c>
      <c r="N58">
        <v>9.4700000000000006</v>
      </c>
      <c r="O58">
        <v>6.12</v>
      </c>
      <c r="P58">
        <v>64.400000000000006</v>
      </c>
      <c r="Q58"/>
      <c r="R58">
        <f t="shared" si="6"/>
        <v>0</v>
      </c>
      <c r="S58">
        <f t="shared" si="7"/>
        <v>1</v>
      </c>
      <c r="T58">
        <f t="shared" si="8"/>
        <v>0</v>
      </c>
      <c r="U58">
        <f t="shared" si="9"/>
        <v>0</v>
      </c>
      <c r="V58">
        <f t="shared" si="10"/>
        <v>1</v>
      </c>
      <c r="W58">
        <f t="shared" si="11"/>
        <v>1</v>
      </c>
      <c r="X58"/>
      <c r="Y58" s="28">
        <f>N146/N58</f>
        <v>0.75290390707497357</v>
      </c>
      <c r="Z58" s="28">
        <f>P146/P58</f>
        <v>0.86335403726708071</v>
      </c>
      <c r="AA58" s="28">
        <f>H146/H58</f>
        <v>0.40852713178294575</v>
      </c>
      <c r="AB58" s="28">
        <f>O146/O58</f>
        <v>0.36274509803921573</v>
      </c>
    </row>
    <row r="59" spans="1:29" s="1" customFormat="1">
      <c r="A59" t="s">
        <v>93</v>
      </c>
      <c r="B59" s="3">
        <v>39557</v>
      </c>
      <c r="C59" t="s">
        <v>13</v>
      </c>
      <c r="D59" t="s">
        <v>82</v>
      </c>
      <c r="E59" t="s">
        <v>3</v>
      </c>
      <c r="F59" s="6">
        <v>0.46</v>
      </c>
      <c r="G59" s="6" t="s">
        <v>64</v>
      </c>
      <c r="H59">
        <v>10.3</v>
      </c>
      <c r="I59" s="19">
        <v>0.67800000000000005</v>
      </c>
      <c r="J59">
        <v>1.4800000000000001E-2</v>
      </c>
      <c r="K59">
        <v>284</v>
      </c>
      <c r="L59">
        <v>4.6300000000000001E-2</v>
      </c>
      <c r="M59">
        <v>1.63</v>
      </c>
      <c r="N59">
        <v>10.1</v>
      </c>
      <c r="O59">
        <v>7.06</v>
      </c>
      <c r="P59">
        <v>92.8</v>
      </c>
      <c r="Q59"/>
      <c r="R59">
        <f t="shared" si="6"/>
        <v>0</v>
      </c>
      <c r="S59">
        <f t="shared" si="7"/>
        <v>1</v>
      </c>
      <c r="T59">
        <f t="shared" si="8"/>
        <v>0</v>
      </c>
      <c r="U59">
        <f t="shared" si="9"/>
        <v>0</v>
      </c>
      <c r="V59">
        <f t="shared" si="10"/>
        <v>1</v>
      </c>
      <c r="W59">
        <f t="shared" si="11"/>
        <v>1</v>
      </c>
      <c r="X59"/>
      <c r="Y59" s="28">
        <f>N147/N59</f>
        <v>0.71485148514851482</v>
      </c>
      <c r="Z59" s="28">
        <f>P147/P59</f>
        <v>0.85344827586206906</v>
      </c>
      <c r="AA59" s="28">
        <f>H147/H59</f>
        <v>0.33300970873786401</v>
      </c>
      <c r="AB59" s="28">
        <f>O147/O59</f>
        <v>0.32861189801699714</v>
      </c>
    </row>
    <row r="60" spans="1:29" s="1" customFormat="1">
      <c r="A60" t="s">
        <v>93</v>
      </c>
      <c r="B60" s="3">
        <v>39557</v>
      </c>
      <c r="C60" t="s">
        <v>13</v>
      </c>
      <c r="D60" t="s">
        <v>83</v>
      </c>
      <c r="E60" t="s">
        <v>3</v>
      </c>
      <c r="F60" s="6">
        <v>0.46</v>
      </c>
      <c r="G60" s="6" t="s">
        <v>64</v>
      </c>
      <c r="H60">
        <v>14.200000000000001</v>
      </c>
      <c r="I60" s="19">
        <v>1.1499999999999999</v>
      </c>
      <c r="J60">
        <v>1.3299999999999999E-2</v>
      </c>
      <c r="K60">
        <v>265</v>
      </c>
      <c r="L60">
        <v>4.0800000000000003E-2</v>
      </c>
      <c r="M60">
        <v>1.87</v>
      </c>
      <c r="N60">
        <v>9.67</v>
      </c>
      <c r="O60">
        <v>6.45</v>
      </c>
      <c r="P60">
        <v>82.1</v>
      </c>
      <c r="Q60"/>
      <c r="R60">
        <f t="shared" si="6"/>
        <v>0</v>
      </c>
      <c r="S60">
        <f t="shared" si="7"/>
        <v>1</v>
      </c>
      <c r="T60">
        <f t="shared" si="8"/>
        <v>0</v>
      </c>
      <c r="U60">
        <f t="shared" si="9"/>
        <v>0</v>
      </c>
      <c r="V60">
        <f t="shared" si="10"/>
        <v>1</v>
      </c>
      <c r="W60">
        <f t="shared" si="11"/>
        <v>1</v>
      </c>
      <c r="X60"/>
      <c r="Y60" s="28">
        <f>N148/N60</f>
        <v>0.75698035160289556</v>
      </c>
      <c r="Z60" s="28">
        <f>P148/P60</f>
        <v>0.87941534713763714</v>
      </c>
      <c r="AA60" s="28">
        <f>H148/H60</f>
        <v>0.37253521126760558</v>
      </c>
      <c r="AB60" s="28">
        <f>O148/O60</f>
        <v>0.33798449612403103</v>
      </c>
    </row>
    <row r="61" spans="1:29" s="1" customFormat="1">
      <c r="A61" t="s">
        <v>93</v>
      </c>
      <c r="B61" s="3">
        <v>39557</v>
      </c>
      <c r="C61" t="s">
        <v>13</v>
      </c>
      <c r="D61" t="s">
        <v>84</v>
      </c>
      <c r="E61" t="s">
        <v>3</v>
      </c>
      <c r="F61" s="6">
        <v>0.46</v>
      </c>
      <c r="G61" s="6" t="s">
        <v>64</v>
      </c>
      <c r="H61">
        <v>21.9</v>
      </c>
      <c r="I61" s="19"/>
      <c r="J61">
        <v>5.1200000000000002E-2</v>
      </c>
      <c r="K61">
        <v>171</v>
      </c>
      <c r="L61">
        <v>9.6199999999999994E-2</v>
      </c>
      <c r="M61">
        <v>1.37</v>
      </c>
      <c r="N61">
        <v>8.9499999999999993</v>
      </c>
      <c r="O61">
        <v>6.43</v>
      </c>
      <c r="P61">
        <v>92</v>
      </c>
      <c r="Q61"/>
      <c r="R61">
        <f t="shared" si="6"/>
        <v>0</v>
      </c>
      <c r="S61">
        <f t="shared" si="7"/>
        <v>1</v>
      </c>
      <c r="T61">
        <f t="shared" si="8"/>
        <v>0</v>
      </c>
      <c r="U61">
        <f t="shared" si="9"/>
        <v>0</v>
      </c>
      <c r="V61">
        <f t="shared" si="10"/>
        <v>1</v>
      </c>
      <c r="W61">
        <f t="shared" si="11"/>
        <v>1</v>
      </c>
      <c r="X61"/>
      <c r="Y61" s="28">
        <f>N149/N61</f>
        <v>0.50167597765363137</v>
      </c>
      <c r="Z61" s="28">
        <f>P149/P61</f>
        <v>0.77173913043478259</v>
      </c>
      <c r="AA61" s="28">
        <f>H149/H61</f>
        <v>0.22694063926940639</v>
      </c>
      <c r="AB61" s="28">
        <f>O149/O61</f>
        <v>0.23172628304821152</v>
      </c>
    </row>
    <row r="62" spans="1:29" s="1" customFormat="1">
      <c r="A62" t="s">
        <v>93</v>
      </c>
      <c r="B62" s="3">
        <v>39557</v>
      </c>
      <c r="C62" t="s">
        <v>13</v>
      </c>
      <c r="D62" t="s">
        <v>85</v>
      </c>
      <c r="E62" t="s">
        <v>3</v>
      </c>
      <c r="F62" s="6">
        <v>0.46</v>
      </c>
      <c r="G62" s="6" t="s">
        <v>64</v>
      </c>
      <c r="H62">
        <v>17.3</v>
      </c>
      <c r="I62" s="19"/>
      <c r="J62">
        <v>2.2499999999999999E-2</v>
      </c>
      <c r="K62">
        <v>111</v>
      </c>
      <c r="L62">
        <v>0.224</v>
      </c>
      <c r="M62">
        <v>0.42</v>
      </c>
      <c r="N62">
        <v>3.49</v>
      </c>
      <c r="O62">
        <v>2.7</v>
      </c>
      <c r="P62">
        <v>70.5</v>
      </c>
      <c r="Q62"/>
      <c r="R62">
        <f t="shared" si="6"/>
        <v>0</v>
      </c>
      <c r="S62">
        <f t="shared" si="7"/>
        <v>0</v>
      </c>
      <c r="T62">
        <f t="shared" si="8"/>
        <v>0</v>
      </c>
      <c r="U62">
        <f t="shared" si="9"/>
        <v>0</v>
      </c>
      <c r="V62">
        <f t="shared" si="10"/>
        <v>1</v>
      </c>
      <c r="W62">
        <f t="shared" si="11"/>
        <v>1</v>
      </c>
      <c r="X62"/>
      <c r="Y62" s="28">
        <f>N150/N62</f>
        <v>0.48137535816618904</v>
      </c>
      <c r="Z62" s="28">
        <f>P150/P62</f>
        <v>0.92340425531914883</v>
      </c>
      <c r="AA62" s="28">
        <f>H150/H62</f>
        <v>0.13699421965317918</v>
      </c>
      <c r="AB62" s="28">
        <f>O150/O62</f>
        <v>0.17407407407407405</v>
      </c>
    </row>
    <row r="63" spans="1:29" s="1" customFormat="1">
      <c r="A63" t="s">
        <v>93</v>
      </c>
      <c r="B63" s="3">
        <v>39557</v>
      </c>
      <c r="C63" t="s">
        <v>13</v>
      </c>
      <c r="D63" t="s">
        <v>86</v>
      </c>
      <c r="E63" t="s">
        <v>3</v>
      </c>
      <c r="F63" s="6">
        <v>0.46</v>
      </c>
      <c r="G63" s="6" t="s">
        <v>64</v>
      </c>
      <c r="H63">
        <v>10.1</v>
      </c>
      <c r="I63" s="19"/>
      <c r="J63">
        <v>1.2200000000000001E-2</v>
      </c>
      <c r="K63">
        <v>90.9</v>
      </c>
      <c r="L63">
        <v>0.14099999999999999</v>
      </c>
      <c r="M63">
        <v>0.378</v>
      </c>
      <c r="N63">
        <v>2.87</v>
      </c>
      <c r="O63">
        <v>1.91</v>
      </c>
      <c r="P63">
        <v>32.799999999999997</v>
      </c>
      <c r="Q63"/>
      <c r="R63">
        <f t="shared" si="6"/>
        <v>0</v>
      </c>
      <c r="S63">
        <f t="shared" si="7"/>
        <v>0</v>
      </c>
      <c r="T63">
        <f t="shared" si="8"/>
        <v>0</v>
      </c>
      <c r="U63">
        <f t="shared" si="9"/>
        <v>0</v>
      </c>
      <c r="V63">
        <f t="shared" si="10"/>
        <v>1</v>
      </c>
      <c r="W63">
        <f t="shared" si="11"/>
        <v>1</v>
      </c>
      <c r="X63"/>
      <c r="Y63" s="28">
        <f>N151/N63</f>
        <v>0.49128919860627174</v>
      </c>
      <c r="Z63" s="28">
        <f>P151/P63</f>
        <v>0.9237804878048782</v>
      </c>
      <c r="AA63" s="28">
        <f>H151/H63</f>
        <v>0.12970297029702971</v>
      </c>
      <c r="AB63" s="28">
        <f>O151/O63</f>
        <v>0.15759162303664923</v>
      </c>
    </row>
    <row r="64" spans="1:29" s="8" customFormat="1">
      <c r="A64" t="s">
        <v>93</v>
      </c>
      <c r="B64" s="3">
        <v>39557</v>
      </c>
      <c r="C64" t="s">
        <v>13</v>
      </c>
      <c r="D64" t="s">
        <v>87</v>
      </c>
      <c r="E64" t="s">
        <v>3</v>
      </c>
      <c r="F64" s="6">
        <v>0.46</v>
      </c>
      <c r="G64" s="6" t="s">
        <v>64</v>
      </c>
      <c r="H64">
        <v>14.3</v>
      </c>
      <c r="I64" s="19"/>
      <c r="J64">
        <v>2.0400000000000001E-2</v>
      </c>
      <c r="K64">
        <v>184</v>
      </c>
      <c r="L64">
        <v>0.128</v>
      </c>
      <c r="M64">
        <v>0.96799999999999997</v>
      </c>
      <c r="N64">
        <v>7.73</v>
      </c>
      <c r="O64">
        <v>5.07</v>
      </c>
      <c r="P64">
        <v>83.3</v>
      </c>
      <c r="Q64"/>
      <c r="R64">
        <f t="shared" si="6"/>
        <v>0</v>
      </c>
      <c r="S64">
        <f t="shared" si="7"/>
        <v>1</v>
      </c>
      <c r="T64">
        <f t="shared" si="8"/>
        <v>0</v>
      </c>
      <c r="U64">
        <f t="shared" si="9"/>
        <v>0</v>
      </c>
      <c r="V64">
        <f t="shared" si="10"/>
        <v>1</v>
      </c>
      <c r="W64">
        <f t="shared" si="11"/>
        <v>1</v>
      </c>
      <c r="X64"/>
      <c r="Y64" s="28">
        <f>N152/N64</f>
        <v>0.70504527813712803</v>
      </c>
      <c r="Z64" s="28">
        <f>P152/P64</f>
        <v>0.95318127250900375</v>
      </c>
      <c r="AA64" s="28">
        <f>H152/H64</f>
        <v>0.38391608391608389</v>
      </c>
      <c r="AB64" s="28">
        <f>O152/O64</f>
        <v>0.26429980276134124</v>
      </c>
      <c r="AC64" s="1"/>
    </row>
    <row r="65" spans="1:28" s="1" customFormat="1">
      <c r="A65" t="s">
        <v>93</v>
      </c>
      <c r="B65" s="3">
        <v>39557</v>
      </c>
      <c r="C65" t="s">
        <v>13</v>
      </c>
      <c r="D65" t="s">
        <v>88</v>
      </c>
      <c r="E65" t="s">
        <v>3</v>
      </c>
      <c r="F65" s="6">
        <v>0.46</v>
      </c>
      <c r="G65" s="6" t="s">
        <v>64</v>
      </c>
      <c r="H65" s="18">
        <v>14</v>
      </c>
      <c r="I65" s="19">
        <v>1.22</v>
      </c>
      <c r="J65">
        <v>1.2500000000000001E-2</v>
      </c>
      <c r="K65">
        <v>260</v>
      </c>
      <c r="L65">
        <v>3.8199999999999998E-2</v>
      </c>
      <c r="M65">
        <v>1.39</v>
      </c>
      <c r="N65">
        <v>10.7</v>
      </c>
      <c r="O65">
        <v>6.08</v>
      </c>
      <c r="P65">
        <v>69.900000000000006</v>
      </c>
      <c r="Q65"/>
      <c r="R65">
        <f t="shared" si="6"/>
        <v>0</v>
      </c>
      <c r="S65">
        <f t="shared" si="7"/>
        <v>1</v>
      </c>
      <c r="T65">
        <f t="shared" si="8"/>
        <v>0</v>
      </c>
      <c r="U65">
        <f t="shared" si="9"/>
        <v>0</v>
      </c>
      <c r="V65">
        <f t="shared" si="10"/>
        <v>1</v>
      </c>
      <c r="W65">
        <f t="shared" si="11"/>
        <v>1</v>
      </c>
      <c r="X65"/>
      <c r="Y65" s="28">
        <f>N153/N65</f>
        <v>0.75327102803738333</v>
      </c>
      <c r="Z65" s="28">
        <f>P153/P65</f>
        <v>0.88268955650929892</v>
      </c>
      <c r="AA65" s="28">
        <f>H153/H65</f>
        <v>0.375</v>
      </c>
      <c r="AB65" s="28">
        <f>O153/O65</f>
        <v>0.29440789473684209</v>
      </c>
    </row>
    <row r="66" spans="1:28" s="1" customFormat="1">
      <c r="A66" t="s">
        <v>93</v>
      </c>
      <c r="B66" s="3">
        <v>39557</v>
      </c>
      <c r="C66" t="s">
        <v>13</v>
      </c>
      <c r="D66" t="s">
        <v>89</v>
      </c>
      <c r="E66" t="s">
        <v>3</v>
      </c>
      <c r="F66" s="6">
        <v>0.46</v>
      </c>
      <c r="G66" s="6" t="s">
        <v>64</v>
      </c>
      <c r="H66">
        <v>12.4</v>
      </c>
      <c r="I66" s="19">
        <v>0.70899999999999996</v>
      </c>
      <c r="J66">
        <v>1.18E-2</v>
      </c>
      <c r="K66">
        <v>158</v>
      </c>
      <c r="L66">
        <v>3.9399999999999998E-2</v>
      </c>
      <c r="M66">
        <v>0.97</v>
      </c>
      <c r="N66">
        <v>8.9499999999999993</v>
      </c>
      <c r="O66">
        <v>8.34</v>
      </c>
      <c r="P66">
        <v>98.5</v>
      </c>
      <c r="Q66"/>
      <c r="R66">
        <f t="shared" si="6"/>
        <v>0</v>
      </c>
      <c r="S66">
        <f t="shared" si="7"/>
        <v>1</v>
      </c>
      <c r="T66">
        <f t="shared" si="8"/>
        <v>0</v>
      </c>
      <c r="U66">
        <f t="shared" si="9"/>
        <v>1</v>
      </c>
      <c r="V66">
        <f t="shared" si="10"/>
        <v>1</v>
      </c>
      <c r="W66">
        <f t="shared" si="11"/>
        <v>1</v>
      </c>
      <c r="X66"/>
      <c r="Y66" s="28">
        <f>N154/N66</f>
        <v>0.74972067039106149</v>
      </c>
      <c r="Z66" s="28">
        <f>P154/P66</f>
        <v>0.8893401015228426</v>
      </c>
      <c r="AA66" s="28">
        <f>H154/H66</f>
        <v>0.22822580645161289</v>
      </c>
      <c r="AB66" s="28">
        <f>O154/O66</f>
        <v>0.42565947242206231</v>
      </c>
    </row>
    <row r="67" spans="1:28" s="1" customFormat="1">
      <c r="A67" t="s">
        <v>93</v>
      </c>
      <c r="B67" s="3">
        <v>39557</v>
      </c>
      <c r="C67" t="s">
        <v>13</v>
      </c>
      <c r="D67" t="s">
        <v>90</v>
      </c>
      <c r="E67" t="s">
        <v>3</v>
      </c>
      <c r="F67" s="6">
        <v>0.46</v>
      </c>
      <c r="G67" s="6" t="s">
        <v>64</v>
      </c>
      <c r="H67">
        <v>271</v>
      </c>
      <c r="I67" s="19">
        <v>1.41</v>
      </c>
      <c r="J67">
        <v>0.129</v>
      </c>
      <c r="K67">
        <v>1480</v>
      </c>
      <c r="L67">
        <v>0.125</v>
      </c>
      <c r="M67">
        <v>3.38</v>
      </c>
      <c r="N67">
        <v>28.5</v>
      </c>
      <c r="O67">
        <v>22.5</v>
      </c>
      <c r="P67">
        <v>108</v>
      </c>
      <c r="Q67"/>
      <c r="R67">
        <f t="shared" ref="R67:R105" si="12">IF(I67&gt;I$188,1,0)</f>
        <v>0</v>
      </c>
      <c r="S67">
        <f t="shared" ref="S67:S105" si="13">IF(N67&gt;N$188,1,0)</f>
        <v>1</v>
      </c>
      <c r="T67">
        <f t="shared" ref="T67:T105" si="14">IF(O67&gt;O$188,1,0)</f>
        <v>0</v>
      </c>
      <c r="U67">
        <f t="shared" ref="U67:U105" si="15">IF(P67&gt;P$188,1,0)</f>
        <v>1</v>
      </c>
      <c r="V67">
        <f t="shared" ref="V67:V83" si="16">IF(N67&gt;V$187,1,0)</f>
        <v>1</v>
      </c>
      <c r="W67">
        <f t="shared" ref="W67:W83" si="17">IF(P67&gt;W$187,1,0)</f>
        <v>1</v>
      </c>
      <c r="X67"/>
      <c r="Y67" s="28">
        <f>N155/N67</f>
        <v>0.10385964912280701</v>
      </c>
      <c r="Z67" s="28">
        <f>P155/P67</f>
        <v>0.20462962962962963</v>
      </c>
      <c r="AA67" s="28">
        <f>H155/H67</f>
        <v>4.797047970479705E-2</v>
      </c>
      <c r="AB67" s="28">
        <f>O155/O67</f>
        <v>1.5555555555555555E-2</v>
      </c>
    </row>
    <row r="68" spans="1:28" s="1" customFormat="1">
      <c r="A68" t="s">
        <v>93</v>
      </c>
      <c r="B68" s="3">
        <v>39557</v>
      </c>
      <c r="C68" t="s">
        <v>13</v>
      </c>
      <c r="D68" t="s">
        <v>91</v>
      </c>
      <c r="E68" t="s">
        <v>3</v>
      </c>
      <c r="F68" s="6">
        <v>0.46</v>
      </c>
      <c r="G68" s="6" t="s">
        <v>64</v>
      </c>
      <c r="H68">
        <v>28.400000000000002</v>
      </c>
      <c r="I68" s="19">
        <v>0.66700000000000004</v>
      </c>
      <c r="J68">
        <v>2.4199999999999999E-2</v>
      </c>
      <c r="K68">
        <v>189</v>
      </c>
      <c r="L68">
        <v>4.3400000000000001E-2</v>
      </c>
      <c r="M68">
        <v>0.97099999999999997</v>
      </c>
      <c r="N68">
        <v>8.69</v>
      </c>
      <c r="O68">
        <v>5.4</v>
      </c>
      <c r="P68">
        <v>80.7</v>
      </c>
      <c r="Q68"/>
      <c r="R68">
        <f t="shared" si="12"/>
        <v>0</v>
      </c>
      <c r="S68">
        <f t="shared" si="13"/>
        <v>1</v>
      </c>
      <c r="T68">
        <f t="shared" si="14"/>
        <v>0</v>
      </c>
      <c r="U68">
        <f t="shared" si="15"/>
        <v>0</v>
      </c>
      <c r="V68">
        <f t="shared" si="16"/>
        <v>1</v>
      </c>
      <c r="W68">
        <f t="shared" si="17"/>
        <v>1</v>
      </c>
      <c r="X68"/>
      <c r="Y68" s="28">
        <f>N156/N68</f>
        <v>0.69850402761795172</v>
      </c>
      <c r="Z68" s="28">
        <f>P156/P68</f>
        <v>0.81412639405204457</v>
      </c>
      <c r="AA68" s="28">
        <f>H156/H68</f>
        <v>0.29401408450704219</v>
      </c>
      <c r="AB68" s="28">
        <f>O156/O68</f>
        <v>0.29259259259259257</v>
      </c>
    </row>
    <row r="69" spans="1:28" s="1" customFormat="1">
      <c r="A69" t="s">
        <v>93</v>
      </c>
      <c r="B69" s="3">
        <v>39557</v>
      </c>
      <c r="C69" t="s">
        <v>13</v>
      </c>
      <c r="D69" t="s">
        <v>92</v>
      </c>
      <c r="E69" t="s">
        <v>3</v>
      </c>
      <c r="F69" s="6">
        <v>0.46</v>
      </c>
      <c r="G69" s="6" t="s">
        <v>64</v>
      </c>
      <c r="H69">
        <v>12.6</v>
      </c>
      <c r="I69" s="19">
        <v>0.66100000000000003</v>
      </c>
      <c r="J69">
        <v>2.1999999999999999E-2</v>
      </c>
      <c r="K69">
        <v>143</v>
      </c>
      <c r="L69">
        <v>4.7E-2</v>
      </c>
      <c r="M69">
        <v>1.06</v>
      </c>
      <c r="N69">
        <v>10</v>
      </c>
      <c r="O69">
        <v>5.7</v>
      </c>
      <c r="P69">
        <v>80.7</v>
      </c>
      <c r="Q69"/>
      <c r="R69">
        <f t="shared" si="12"/>
        <v>0</v>
      </c>
      <c r="S69">
        <f t="shared" si="13"/>
        <v>1</v>
      </c>
      <c r="T69">
        <f t="shared" si="14"/>
        <v>0</v>
      </c>
      <c r="U69">
        <f t="shared" si="15"/>
        <v>0</v>
      </c>
      <c r="V69">
        <f t="shared" si="16"/>
        <v>1</v>
      </c>
      <c r="W69">
        <f t="shared" si="17"/>
        <v>1</v>
      </c>
      <c r="X69"/>
      <c r="Y69" s="28">
        <f>N157/N69</f>
        <v>0.751</v>
      </c>
      <c r="Z69" s="28">
        <f>P157/P69</f>
        <v>0.84262701363073111</v>
      </c>
      <c r="AA69" s="28">
        <f>H157/H69</f>
        <v>0.57380952380952388</v>
      </c>
      <c r="AB69" s="28">
        <f>O157/O69</f>
        <v>0.40175438596491225</v>
      </c>
    </row>
    <row r="70" spans="1:28" s="1" customFormat="1">
      <c r="A70" t="s">
        <v>102</v>
      </c>
      <c r="B70" s="3">
        <v>39798</v>
      </c>
      <c r="C70" t="s">
        <v>6</v>
      </c>
      <c r="D70" t="s">
        <v>74</v>
      </c>
      <c r="E70" t="s">
        <v>3</v>
      </c>
      <c r="F70" s="6">
        <v>1.04</v>
      </c>
      <c r="G70" s="6" t="s">
        <v>36</v>
      </c>
      <c r="H70" s="32">
        <v>2.9823040472512257</v>
      </c>
      <c r="I70" s="19">
        <v>3.57</v>
      </c>
      <c r="J70">
        <v>3.8300000000000001E-2</v>
      </c>
      <c r="K70">
        <v>69.8</v>
      </c>
      <c r="L70">
        <v>0.13500000000000001</v>
      </c>
      <c r="M70" s="31">
        <v>0.91</v>
      </c>
      <c r="N70">
        <v>9.4600000000000009</v>
      </c>
      <c r="O70">
        <v>3.04</v>
      </c>
      <c r="P70">
        <v>69.900000000000006</v>
      </c>
      <c r="Q70"/>
      <c r="R70">
        <f t="shared" si="12"/>
        <v>0</v>
      </c>
      <c r="S70">
        <f t="shared" si="13"/>
        <v>1</v>
      </c>
      <c r="T70">
        <f t="shared" si="14"/>
        <v>0</v>
      </c>
      <c r="U70">
        <f t="shared" si="15"/>
        <v>0</v>
      </c>
      <c r="V70">
        <f t="shared" si="16"/>
        <v>1</v>
      </c>
      <c r="W70">
        <f t="shared" si="17"/>
        <v>1</v>
      </c>
      <c r="X70"/>
      <c r="Y70" s="28">
        <f>N158/N70</f>
        <v>0.56025369978858341</v>
      </c>
      <c r="Z70" s="28">
        <f>P158/P70</f>
        <v>0.82832618025751059</v>
      </c>
      <c r="AA70" s="28">
        <f>H158/H70</f>
        <v>0.35782290548445217</v>
      </c>
      <c r="AB70" s="28">
        <f>O158/O70</f>
        <v>6.1513157894736839E-2</v>
      </c>
    </row>
    <row r="71" spans="1:28" s="1" customFormat="1">
      <c r="A71" t="s">
        <v>102</v>
      </c>
      <c r="B71" s="3">
        <v>39798</v>
      </c>
      <c r="C71" t="s">
        <v>49</v>
      </c>
      <c r="D71" t="s">
        <v>74</v>
      </c>
      <c r="E71" t="s">
        <v>3</v>
      </c>
      <c r="F71" s="6">
        <v>1.25</v>
      </c>
      <c r="G71" s="6" t="s">
        <v>36</v>
      </c>
      <c r="H71" s="32">
        <v>3.6700499075431683</v>
      </c>
      <c r="I71" s="19">
        <v>0.625</v>
      </c>
      <c r="J71">
        <v>2.1999999999999999E-2</v>
      </c>
      <c r="K71">
        <v>168</v>
      </c>
      <c r="L71">
        <v>0.155</v>
      </c>
      <c r="M71">
        <v>1.36</v>
      </c>
      <c r="N71">
        <v>14.9</v>
      </c>
      <c r="O71">
        <v>5.33</v>
      </c>
      <c r="P71">
        <v>133</v>
      </c>
      <c r="Q71"/>
      <c r="R71">
        <f t="shared" si="12"/>
        <v>0</v>
      </c>
      <c r="S71">
        <f t="shared" si="13"/>
        <v>1</v>
      </c>
      <c r="T71">
        <f t="shared" si="14"/>
        <v>0</v>
      </c>
      <c r="U71">
        <f t="shared" si="15"/>
        <v>1</v>
      </c>
      <c r="V71">
        <f t="shared" si="16"/>
        <v>1</v>
      </c>
      <c r="W71">
        <f t="shared" si="17"/>
        <v>1</v>
      </c>
      <c r="X71"/>
      <c r="Y71" s="28">
        <f>N159/N71</f>
        <v>0.20604026845637582</v>
      </c>
      <c r="Z71" s="28">
        <f>P159/P71</f>
        <v>0.79699248120300747</v>
      </c>
      <c r="AA71" s="28">
        <f>H159/H71</f>
        <v>0.18880990372404929</v>
      </c>
      <c r="AB71" s="28">
        <f>O159/O71</f>
        <v>1.6322701688555347E-2</v>
      </c>
    </row>
    <row r="72" spans="1:28" s="1" customFormat="1">
      <c r="A72" t="s">
        <v>102</v>
      </c>
      <c r="B72" s="3">
        <v>39798</v>
      </c>
      <c r="C72" t="s">
        <v>103</v>
      </c>
      <c r="D72" t="s">
        <v>74</v>
      </c>
      <c r="E72" t="s">
        <v>3</v>
      </c>
      <c r="F72" s="6">
        <v>1.42</v>
      </c>
      <c r="G72" s="6" t="s">
        <v>36</v>
      </c>
      <c r="H72" s="31">
        <v>0.96074562547871256</v>
      </c>
      <c r="I72" s="19">
        <v>0.77800000000000002</v>
      </c>
      <c r="J72">
        <v>7.9299999999999995E-3</v>
      </c>
      <c r="K72">
        <v>116</v>
      </c>
      <c r="L72">
        <v>6.8099999999999994E-2</v>
      </c>
      <c r="M72">
        <v>0.80400000000000005</v>
      </c>
      <c r="N72">
        <v>7.85</v>
      </c>
      <c r="O72">
        <v>0.64800000000000002</v>
      </c>
      <c r="P72">
        <v>77.3</v>
      </c>
      <c r="Q72"/>
      <c r="R72">
        <f t="shared" si="12"/>
        <v>0</v>
      </c>
      <c r="S72">
        <f t="shared" si="13"/>
        <v>1</v>
      </c>
      <c r="T72">
        <f t="shared" si="14"/>
        <v>0</v>
      </c>
      <c r="U72">
        <f t="shared" si="15"/>
        <v>0</v>
      </c>
      <c r="V72">
        <f t="shared" si="16"/>
        <v>1</v>
      </c>
      <c r="W72">
        <f t="shared" si="17"/>
        <v>1</v>
      </c>
      <c r="X72"/>
      <c r="Y72" s="28">
        <f>N160/N72</f>
        <v>0.54140127388535031</v>
      </c>
      <c r="Z72" s="28">
        <f>P160/P72</f>
        <v>0.7529107373868047</v>
      </c>
      <c r="AA72" s="28">
        <f>H160/H72</f>
        <v>0.5182744141528608</v>
      </c>
      <c r="AB72" s="28">
        <f>O160/O72</f>
        <v>8.6419753086419748E-2</v>
      </c>
    </row>
    <row r="73" spans="1:28" s="1" customFormat="1">
      <c r="A73" t="s">
        <v>102</v>
      </c>
      <c r="B73" s="3">
        <v>39798</v>
      </c>
      <c r="C73" t="s">
        <v>13</v>
      </c>
      <c r="D73" t="s">
        <v>74</v>
      </c>
      <c r="E73" t="s">
        <v>3</v>
      </c>
      <c r="F73" s="6">
        <v>1.49</v>
      </c>
      <c r="G73" s="6" t="s">
        <v>36</v>
      </c>
      <c r="H73" s="33">
        <v>346</v>
      </c>
      <c r="I73" s="19">
        <v>0.58399999999999996</v>
      </c>
      <c r="J73">
        <v>1.7899999999999999E-2</v>
      </c>
      <c r="K73">
        <v>378</v>
      </c>
      <c r="L73">
        <v>0.124</v>
      </c>
      <c r="M73">
        <v>1.03</v>
      </c>
      <c r="N73">
        <v>5.94</v>
      </c>
      <c r="O73">
        <v>7.73</v>
      </c>
      <c r="P73" s="18">
        <v>33</v>
      </c>
      <c r="Q73"/>
      <c r="R73">
        <f t="shared" si="12"/>
        <v>0</v>
      </c>
      <c r="S73">
        <f t="shared" si="13"/>
        <v>1</v>
      </c>
      <c r="T73">
        <f t="shared" si="14"/>
        <v>0</v>
      </c>
      <c r="U73">
        <f t="shared" si="15"/>
        <v>0</v>
      </c>
      <c r="V73">
        <f t="shared" si="16"/>
        <v>1</v>
      </c>
      <c r="W73">
        <f t="shared" si="17"/>
        <v>1</v>
      </c>
      <c r="X73"/>
      <c r="Y73" s="28">
        <f>N161/N73</f>
        <v>0.39393939393939387</v>
      </c>
      <c r="Z73" s="28">
        <f>P161/P73</f>
        <v>0.6393939393939394</v>
      </c>
      <c r="AA73" s="28">
        <f>H161/H73</f>
        <v>7.2971616505106635E-3</v>
      </c>
      <c r="AB73" s="28">
        <f>O161/O73</f>
        <v>0.1371280724450194</v>
      </c>
    </row>
    <row r="74" spans="1:28" s="1" customFormat="1">
      <c r="A74" t="s">
        <v>102</v>
      </c>
      <c r="B74" s="3">
        <v>39798</v>
      </c>
      <c r="C74" t="s">
        <v>104</v>
      </c>
      <c r="D74" t="s">
        <v>74</v>
      </c>
      <c r="E74" t="s">
        <v>3</v>
      </c>
      <c r="F74" s="6">
        <v>1.4</v>
      </c>
      <c r="G74" s="6" t="s">
        <v>36</v>
      </c>
      <c r="H74" s="32">
        <v>3.1940477235240552</v>
      </c>
      <c r="I74" s="19">
        <v>0.52100000000000002</v>
      </c>
      <c r="J74">
        <v>1.09E-2</v>
      </c>
      <c r="K74">
        <v>161</v>
      </c>
      <c r="L74">
        <v>0.127</v>
      </c>
      <c r="M74">
        <v>1.1200000000000001</v>
      </c>
      <c r="N74">
        <v>14.6</v>
      </c>
      <c r="O74">
        <v>4.09</v>
      </c>
      <c r="P74">
        <v>113</v>
      </c>
      <c r="Q74"/>
      <c r="R74">
        <f t="shared" si="12"/>
        <v>0</v>
      </c>
      <c r="S74">
        <f t="shared" si="13"/>
        <v>1</v>
      </c>
      <c r="T74">
        <f t="shared" si="14"/>
        <v>0</v>
      </c>
      <c r="U74">
        <f t="shared" si="15"/>
        <v>1</v>
      </c>
      <c r="V74">
        <f t="shared" si="16"/>
        <v>1</v>
      </c>
      <c r="W74">
        <f t="shared" si="17"/>
        <v>1</v>
      </c>
      <c r="X74"/>
      <c r="Y74" s="28">
        <f>N162/N74</f>
        <v>0.4061643835616438</v>
      </c>
      <c r="Z74" s="28">
        <f>P162/P74</f>
        <v>0.7380530973451328</v>
      </c>
      <c r="AA74" s="28">
        <f>H162/H74</f>
        <v>0.30994666571565277</v>
      </c>
      <c r="AB74" s="28">
        <f>O162/O74</f>
        <v>1.9193154034229831E-2</v>
      </c>
    </row>
    <row r="75" spans="1:28" s="1" customFormat="1">
      <c r="A75" t="s">
        <v>105</v>
      </c>
      <c r="B75" s="3">
        <v>39821</v>
      </c>
      <c r="C75" t="s">
        <v>50</v>
      </c>
      <c r="D75" t="s">
        <v>74</v>
      </c>
      <c r="E75" t="s">
        <v>3</v>
      </c>
      <c r="F75" s="6">
        <v>1.1000000000000001</v>
      </c>
      <c r="G75" s="6" t="s">
        <v>36</v>
      </c>
      <c r="H75" s="32">
        <v>7.4584875485793658</v>
      </c>
      <c r="I75" s="19">
        <v>0.65100000000000002</v>
      </c>
      <c r="J75">
        <v>3.5099999999999999E-2</v>
      </c>
      <c r="K75">
        <v>120</v>
      </c>
      <c r="L75">
        <v>0.24</v>
      </c>
      <c r="M75">
        <v>1.72</v>
      </c>
      <c r="N75">
        <v>20.399999999999999</v>
      </c>
      <c r="O75">
        <v>5.58</v>
      </c>
      <c r="P75">
        <v>146</v>
      </c>
      <c r="Q75"/>
      <c r="R75">
        <f t="shared" si="12"/>
        <v>0</v>
      </c>
      <c r="S75">
        <f t="shared" si="13"/>
        <v>1</v>
      </c>
      <c r="T75">
        <f t="shared" si="14"/>
        <v>0</v>
      </c>
      <c r="U75">
        <f t="shared" si="15"/>
        <v>1</v>
      </c>
      <c r="V75">
        <f t="shared" si="16"/>
        <v>1</v>
      </c>
      <c r="W75">
        <f t="shared" si="17"/>
        <v>1</v>
      </c>
      <c r="X75"/>
      <c r="Y75" s="28">
        <f>N163/N75</f>
        <v>0.50980392156862753</v>
      </c>
      <c r="Z75" s="28">
        <f>P163/P75</f>
        <v>0.82876712328767121</v>
      </c>
      <c r="AA75" s="28">
        <f>H163/H75</f>
        <v>0.23448390496078367</v>
      </c>
      <c r="AB75" s="28">
        <f>O163/O75</f>
        <v>6.6666666666666666E-2</v>
      </c>
    </row>
    <row r="76" spans="1:28" s="1" customFormat="1">
      <c r="A76" t="s">
        <v>106</v>
      </c>
      <c r="B76" s="3">
        <v>39865</v>
      </c>
      <c r="C76" t="s">
        <v>104</v>
      </c>
      <c r="D76" t="s">
        <v>74</v>
      </c>
      <c r="E76" t="s">
        <v>3</v>
      </c>
      <c r="F76" s="6">
        <v>0.56999999999999995</v>
      </c>
      <c r="G76" s="6" t="s">
        <v>37</v>
      </c>
      <c r="H76" s="32">
        <v>6.445297247881145</v>
      </c>
      <c r="I76" s="19">
        <v>1.44</v>
      </c>
      <c r="J76">
        <v>2.1700000000000001E-2</v>
      </c>
      <c r="K76">
        <v>392</v>
      </c>
      <c r="L76">
        <v>0.25</v>
      </c>
      <c r="M76">
        <v>2.62</v>
      </c>
      <c r="N76">
        <v>47.6</v>
      </c>
      <c r="O76">
        <v>9.34</v>
      </c>
      <c r="P76">
        <v>181</v>
      </c>
      <c r="Q76"/>
      <c r="R76">
        <f t="shared" si="12"/>
        <v>0</v>
      </c>
      <c r="S76">
        <f t="shared" si="13"/>
        <v>1</v>
      </c>
      <c r="T76">
        <f t="shared" si="14"/>
        <v>0</v>
      </c>
      <c r="U76">
        <f t="shared" si="15"/>
        <v>1</v>
      </c>
      <c r="V76">
        <f t="shared" si="16"/>
        <v>1</v>
      </c>
      <c r="W76">
        <f t="shared" si="17"/>
        <v>1</v>
      </c>
      <c r="X76"/>
      <c r="Y76" s="28">
        <f>N164/N76</f>
        <v>0.56092436974789917</v>
      </c>
      <c r="Z76" s="28">
        <f>P164/P76</f>
        <v>0.62430939226519333</v>
      </c>
      <c r="AA76" s="28">
        <f>H164/H76</f>
        <v>0.25076099738252333</v>
      </c>
      <c r="AB76" s="28">
        <f>O164/O76</f>
        <v>3.0728051391862955E-2</v>
      </c>
    </row>
    <row r="77" spans="1:28" s="1" customFormat="1">
      <c r="A77" t="s">
        <v>106</v>
      </c>
      <c r="B77" s="3">
        <v>39865</v>
      </c>
      <c r="C77" t="s">
        <v>49</v>
      </c>
      <c r="D77" t="s">
        <v>74</v>
      </c>
      <c r="E77" t="s">
        <v>3</v>
      </c>
      <c r="F77" s="6">
        <v>0.53</v>
      </c>
      <c r="G77" s="6" t="s">
        <v>37</v>
      </c>
      <c r="H77" s="32">
        <v>4.0800090517155043</v>
      </c>
      <c r="I77" s="19">
        <v>1.07</v>
      </c>
      <c r="J77">
        <v>2.75E-2</v>
      </c>
      <c r="K77">
        <v>263</v>
      </c>
      <c r="L77">
        <v>0.17799999999999999</v>
      </c>
      <c r="M77">
        <v>2.3199999999999998</v>
      </c>
      <c r="N77">
        <v>19.600000000000001</v>
      </c>
      <c r="O77">
        <v>5.84</v>
      </c>
      <c r="P77">
        <v>154</v>
      </c>
      <c r="Q77"/>
      <c r="R77">
        <f t="shared" si="12"/>
        <v>0</v>
      </c>
      <c r="S77">
        <f t="shared" si="13"/>
        <v>1</v>
      </c>
      <c r="T77">
        <f t="shared" si="14"/>
        <v>0</v>
      </c>
      <c r="U77">
        <f t="shared" si="15"/>
        <v>1</v>
      </c>
      <c r="V77">
        <f t="shared" si="16"/>
        <v>1</v>
      </c>
      <c r="W77">
        <f t="shared" si="17"/>
        <v>1</v>
      </c>
      <c r="X77"/>
      <c r="Y77" s="28">
        <f>N165/N77</f>
        <v>0.39948979591836731</v>
      </c>
      <c r="Z77" s="28">
        <f>P165/P77</f>
        <v>0.76623376623376627</v>
      </c>
      <c r="AA77" s="28">
        <f>H165/H77</f>
        <v>0.322452169893017</v>
      </c>
      <c r="AB77" s="28">
        <f>O165/O77</f>
        <v>3.4760273972602743E-2</v>
      </c>
    </row>
    <row r="78" spans="1:28" s="1" customFormat="1">
      <c r="A78" t="s">
        <v>106</v>
      </c>
      <c r="B78" s="3">
        <v>39865</v>
      </c>
      <c r="C78" t="s">
        <v>107</v>
      </c>
      <c r="D78" t="s">
        <v>74</v>
      </c>
      <c r="E78" t="s">
        <v>3</v>
      </c>
      <c r="F78" s="6">
        <v>0.53</v>
      </c>
      <c r="G78" s="6" t="s">
        <v>37</v>
      </c>
      <c r="H78" s="32">
        <v>3.6961830319324047</v>
      </c>
      <c r="I78" s="19">
        <v>1.1000000000000001</v>
      </c>
      <c r="J78">
        <v>2.01E-2</v>
      </c>
      <c r="K78">
        <v>259</v>
      </c>
      <c r="L78">
        <v>0.189</v>
      </c>
      <c r="M78">
        <v>2.21</v>
      </c>
      <c r="N78">
        <v>18.8</v>
      </c>
      <c r="O78">
        <v>5.22</v>
      </c>
      <c r="P78">
        <v>154</v>
      </c>
      <c r="Q78"/>
      <c r="R78">
        <f t="shared" si="12"/>
        <v>0</v>
      </c>
      <c r="S78">
        <f t="shared" si="13"/>
        <v>1</v>
      </c>
      <c r="T78">
        <f t="shared" si="14"/>
        <v>0</v>
      </c>
      <c r="U78">
        <f t="shared" si="15"/>
        <v>1</v>
      </c>
      <c r="V78">
        <f t="shared" si="16"/>
        <v>1</v>
      </c>
      <c r="W78">
        <f t="shared" si="17"/>
        <v>1</v>
      </c>
      <c r="X78"/>
      <c r="Y78" s="28">
        <f>N166/N78</f>
        <v>0.43404255319148938</v>
      </c>
      <c r="Z78" s="28">
        <f>P166/P78</f>
        <v>0.7857142857142857</v>
      </c>
      <c r="AA78" s="28">
        <f>H166/H78</f>
        <v>0.34704639517215902</v>
      </c>
      <c r="AB78" s="28">
        <f>O166/O78</f>
        <v>4.0229885057471264E-2</v>
      </c>
    </row>
    <row r="79" spans="1:28" s="1" customFormat="1">
      <c r="A79" t="s">
        <v>106</v>
      </c>
      <c r="B79" s="3">
        <v>39865</v>
      </c>
      <c r="C79" t="s">
        <v>50</v>
      </c>
      <c r="D79" t="s">
        <v>74</v>
      </c>
      <c r="E79" t="s">
        <v>3</v>
      </c>
      <c r="F79" s="6">
        <v>0.28000000000000003</v>
      </c>
      <c r="G79" s="6" t="s">
        <v>38</v>
      </c>
      <c r="H79" s="32">
        <v>11.31832549915157</v>
      </c>
      <c r="I79" s="19">
        <v>0.92</v>
      </c>
      <c r="J79">
        <v>9.2899999999999996E-2</v>
      </c>
      <c r="K79">
        <v>232</v>
      </c>
      <c r="L79">
        <v>0.312</v>
      </c>
      <c r="M79">
        <v>2.15</v>
      </c>
      <c r="N79">
        <v>28.3</v>
      </c>
      <c r="O79">
        <v>6.92</v>
      </c>
      <c r="P79">
        <v>153</v>
      </c>
      <c r="Q79"/>
      <c r="R79">
        <f t="shared" si="12"/>
        <v>0</v>
      </c>
      <c r="S79">
        <f t="shared" si="13"/>
        <v>1</v>
      </c>
      <c r="T79">
        <f t="shared" si="14"/>
        <v>0</v>
      </c>
      <c r="U79">
        <f t="shared" si="15"/>
        <v>1</v>
      </c>
      <c r="V79">
        <f t="shared" si="16"/>
        <v>1</v>
      </c>
      <c r="W79">
        <f t="shared" si="17"/>
        <v>1</v>
      </c>
      <c r="X79"/>
      <c r="Y79" s="28">
        <f>N167/N79</f>
        <v>0.54063604240282692</v>
      </c>
      <c r="Z79" s="28">
        <f>P167/P79</f>
        <v>0.6797385620915033</v>
      </c>
      <c r="AA79" s="28">
        <f>H167/H79</f>
        <v>0.27762408199544919</v>
      </c>
      <c r="AB79" s="28">
        <f>O167/O79</f>
        <v>6.1994219653179188E-2</v>
      </c>
    </row>
    <row r="80" spans="1:28" s="1" customFormat="1">
      <c r="A80" t="s">
        <v>106</v>
      </c>
      <c r="B80" s="3">
        <v>39865</v>
      </c>
      <c r="C80" t="s">
        <v>6</v>
      </c>
      <c r="D80" t="s">
        <v>74</v>
      </c>
      <c r="E80" t="s">
        <v>3</v>
      </c>
      <c r="F80" s="6">
        <v>0.34</v>
      </c>
      <c r="G80" s="6" t="s">
        <v>38</v>
      </c>
      <c r="H80" s="32">
        <v>20.432686495173105</v>
      </c>
      <c r="I80" s="19">
        <v>6.37</v>
      </c>
      <c r="J80">
        <v>0.186</v>
      </c>
      <c r="K80">
        <v>280</v>
      </c>
      <c r="L80">
        <v>0.34699999999999998</v>
      </c>
      <c r="M80">
        <v>1.93</v>
      </c>
      <c r="N80">
        <v>42.8</v>
      </c>
      <c r="O80">
        <v>7.89</v>
      </c>
      <c r="P80">
        <v>108</v>
      </c>
      <c r="Q80"/>
      <c r="R80">
        <f t="shared" si="12"/>
        <v>0</v>
      </c>
      <c r="S80">
        <f t="shared" si="13"/>
        <v>1</v>
      </c>
      <c r="T80">
        <f t="shared" si="14"/>
        <v>0</v>
      </c>
      <c r="U80">
        <f t="shared" si="15"/>
        <v>1</v>
      </c>
      <c r="V80">
        <f t="shared" si="16"/>
        <v>1</v>
      </c>
      <c r="W80">
        <f t="shared" si="17"/>
        <v>1</v>
      </c>
      <c r="X80"/>
      <c r="Y80" s="28">
        <f>N168/N80</f>
        <v>0.68457943925233655</v>
      </c>
      <c r="Z80" s="28">
        <f>P168/P80</f>
        <v>0.56851851851851853</v>
      </c>
      <c r="AA80" s="28">
        <f>H168/H80</f>
        <v>0.30230438301997692</v>
      </c>
      <c r="AB80" s="28">
        <f>O168/O80</f>
        <v>6.920152091254754E-2</v>
      </c>
    </row>
    <row r="81" spans="1:28" s="1" customFormat="1">
      <c r="A81" t="s">
        <v>106</v>
      </c>
      <c r="B81" s="3">
        <v>39865</v>
      </c>
      <c r="C81" t="s">
        <v>13</v>
      </c>
      <c r="D81" t="s">
        <v>74</v>
      </c>
      <c r="E81" t="s">
        <v>3</v>
      </c>
      <c r="F81" s="6">
        <v>0.56999999999999995</v>
      </c>
      <c r="G81" s="6" t="s">
        <v>37</v>
      </c>
      <c r="H81" s="32">
        <v>44.793584720263432</v>
      </c>
      <c r="I81" s="19">
        <v>0.58299999999999996</v>
      </c>
      <c r="J81">
        <v>3.44E-2</v>
      </c>
      <c r="K81">
        <v>418</v>
      </c>
      <c r="L81">
        <v>5.4300000000000001E-2</v>
      </c>
      <c r="M81">
        <v>1.37</v>
      </c>
      <c r="N81">
        <v>9.5500000000000007</v>
      </c>
      <c r="O81">
        <v>10.4</v>
      </c>
      <c r="P81">
        <v>66.400000000000006</v>
      </c>
      <c r="Q81"/>
      <c r="R81">
        <f t="shared" si="12"/>
        <v>0</v>
      </c>
      <c r="S81">
        <f t="shared" si="13"/>
        <v>1</v>
      </c>
      <c r="T81">
        <f t="shared" si="14"/>
        <v>0</v>
      </c>
      <c r="U81">
        <f t="shared" si="15"/>
        <v>0</v>
      </c>
      <c r="V81">
        <f t="shared" si="16"/>
        <v>1</v>
      </c>
      <c r="W81">
        <f t="shared" si="17"/>
        <v>1</v>
      </c>
      <c r="X81"/>
      <c r="Y81" s="28">
        <f>N169/N81</f>
        <v>0.41780104712041882</v>
      </c>
      <c r="Z81" s="28">
        <f>P169/P81</f>
        <v>0.66716867469879504</v>
      </c>
      <c r="AA81" s="28">
        <f>H169/H81</f>
        <v>6.3935802635421049E-2</v>
      </c>
      <c r="AB81" s="28">
        <f>O169/O81</f>
        <v>0.12403846153846154</v>
      </c>
    </row>
    <row r="82" spans="1:28" s="1" customFormat="1">
      <c r="A82" t="s">
        <v>106</v>
      </c>
      <c r="B82" s="3">
        <v>39865</v>
      </c>
      <c r="C82" t="s">
        <v>13</v>
      </c>
      <c r="D82" t="s">
        <v>74</v>
      </c>
      <c r="E82" t="s">
        <v>3</v>
      </c>
      <c r="F82" s="6">
        <v>0.56999999999999995</v>
      </c>
      <c r="G82" s="6" t="s">
        <v>37</v>
      </c>
      <c r="H82" s="32">
        <v>118.9551475312818</v>
      </c>
      <c r="I82" s="19"/>
      <c r="J82"/>
      <c r="K82"/>
      <c r="L82"/>
      <c r="M82"/>
      <c r="N82"/>
      <c r="O82"/>
      <c r="P82"/>
      <c r="Q82"/>
      <c r="R82">
        <f t="shared" si="12"/>
        <v>0</v>
      </c>
      <c r="S82">
        <f t="shared" si="13"/>
        <v>0</v>
      </c>
      <c r="T82">
        <f t="shared" si="14"/>
        <v>0</v>
      </c>
      <c r="U82">
        <f t="shared" si="15"/>
        <v>0</v>
      </c>
      <c r="V82">
        <f t="shared" si="16"/>
        <v>0</v>
      </c>
      <c r="W82">
        <f t="shared" si="17"/>
        <v>0</v>
      </c>
      <c r="X82"/>
      <c r="Y82" s="28"/>
      <c r="Z82" s="28"/>
      <c r="AA82" s="28">
        <f t="shared" ref="AA82:AA90" si="18">H170/H82</f>
        <v>7.2544564233822054E-3</v>
      </c>
      <c r="AB82" s="28"/>
    </row>
    <row r="83" spans="1:28" s="1" customFormat="1">
      <c r="A83" t="s">
        <v>106</v>
      </c>
      <c r="B83" s="3">
        <v>39865</v>
      </c>
      <c r="C83" t="s">
        <v>103</v>
      </c>
      <c r="D83" t="s">
        <v>74</v>
      </c>
      <c r="E83" t="s">
        <v>3</v>
      </c>
      <c r="F83" s="6">
        <v>0.52</v>
      </c>
      <c r="G83" s="6" t="s">
        <v>37</v>
      </c>
      <c r="H83" s="32">
        <v>2.5798247767254665</v>
      </c>
      <c r="I83" s="19">
        <v>1.27</v>
      </c>
      <c r="J83">
        <v>2.46E-2</v>
      </c>
      <c r="K83">
        <v>279</v>
      </c>
      <c r="L83">
        <v>0.124</v>
      </c>
      <c r="M83">
        <v>1.88</v>
      </c>
      <c r="N83">
        <v>20.7</v>
      </c>
      <c r="O83">
        <v>2.08</v>
      </c>
      <c r="P83">
        <v>115</v>
      </c>
      <c r="Q83"/>
      <c r="R83">
        <f t="shared" si="12"/>
        <v>0</v>
      </c>
      <c r="S83">
        <f t="shared" si="13"/>
        <v>1</v>
      </c>
      <c r="T83">
        <f t="shared" si="14"/>
        <v>0</v>
      </c>
      <c r="U83">
        <f t="shared" si="15"/>
        <v>1</v>
      </c>
      <c r="V83">
        <f t="shared" si="16"/>
        <v>1</v>
      </c>
      <c r="W83">
        <f t="shared" si="17"/>
        <v>1</v>
      </c>
      <c r="X83"/>
      <c r="Y83" s="28">
        <f>N170/N83</f>
        <v>0.51690821256038644</v>
      </c>
      <c r="Z83" s="28">
        <f>P170/P83</f>
        <v>0.46956521739130436</v>
      </c>
      <c r="AA83" s="28">
        <f>H170/H83</f>
        <v>0.33450137462359791</v>
      </c>
      <c r="AB83" s="28">
        <f>O170/O83</f>
        <v>8.7980769230769224E-2</v>
      </c>
    </row>
    <row r="84" spans="1:28" s="1" customFormat="1">
      <c r="A84" t="s">
        <v>108</v>
      </c>
      <c r="B84" s="3" t="s">
        <v>109</v>
      </c>
      <c r="C84" t="s">
        <v>6</v>
      </c>
      <c r="D84" t="s">
        <v>74</v>
      </c>
      <c r="E84" t="s">
        <v>3</v>
      </c>
      <c r="F84" s="6">
        <v>1.1599999999999999</v>
      </c>
      <c r="G84" s="6" t="s">
        <v>36</v>
      </c>
      <c r="H84" s="32">
        <v>19</v>
      </c>
      <c r="I84" s="19">
        <v>5.63</v>
      </c>
      <c r="J84">
        <v>0.16700000000000001</v>
      </c>
      <c r="K84">
        <v>164</v>
      </c>
      <c r="L84">
        <v>0.33200000000000002</v>
      </c>
      <c r="M84">
        <v>1.54</v>
      </c>
      <c r="N84">
        <v>33.299999999999997</v>
      </c>
      <c r="O84">
        <v>6.34</v>
      </c>
      <c r="P84">
        <v>97.6</v>
      </c>
      <c r="Q84"/>
      <c r="R84">
        <f t="shared" ref="R84:R90" si="19">IF(I84&gt;I$188,1,0)</f>
        <v>0</v>
      </c>
      <c r="S84">
        <f t="shared" ref="S84:S90" si="20">IF(N84&gt;N$188,1,0)</f>
        <v>1</v>
      </c>
      <c r="T84">
        <f t="shared" ref="T84:T90" si="21">IF(O84&gt;O$188,1,0)</f>
        <v>0</v>
      </c>
      <c r="U84">
        <f t="shared" ref="U84:U90" si="22">IF(P84&gt;P$188,1,0)</f>
        <v>1</v>
      </c>
      <c r="V84">
        <f t="shared" ref="V84:V90" si="23">IF(N84&gt;V$187,1,0)</f>
        <v>1</v>
      </c>
      <c r="W84">
        <f t="shared" ref="W84:W90" si="24">IF(P84&gt;W$187,1,0)</f>
        <v>1</v>
      </c>
      <c r="X84"/>
      <c r="Y84" s="28">
        <f t="shared" ref="Y84:Y90" si="25">N171/N84</f>
        <v>0.70570570570570579</v>
      </c>
      <c r="Z84" s="28">
        <f t="shared" ref="Z84:Z90" si="26">P171/P84</f>
        <v>0.6106557377049181</v>
      </c>
      <c r="AA84" s="28">
        <f t="shared" ref="AA84:AA90" si="27">H171/H84</f>
        <v>0.34368421052631581</v>
      </c>
      <c r="AB84" s="28">
        <f t="shared" ref="AB84:AB90" si="28">O171/O84</f>
        <v>6.3564668769716087E-2</v>
      </c>
    </row>
    <row r="85" spans="1:28" s="1" customFormat="1">
      <c r="A85" t="s">
        <v>108</v>
      </c>
      <c r="B85" s="3" t="s">
        <v>110</v>
      </c>
      <c r="C85" t="s">
        <v>13</v>
      </c>
      <c r="D85" t="s">
        <v>74</v>
      </c>
      <c r="E85" t="s">
        <v>3</v>
      </c>
      <c r="F85" s="6">
        <v>1.49</v>
      </c>
      <c r="G85" s="6" t="s">
        <v>36</v>
      </c>
      <c r="H85" s="32">
        <v>44.3</v>
      </c>
      <c r="I85" s="19">
        <v>0.67500000000000004</v>
      </c>
      <c r="J85">
        <v>4.4999999999999998E-2</v>
      </c>
      <c r="K85">
        <v>687</v>
      </c>
      <c r="L85">
        <v>7.8200000000000006E-2</v>
      </c>
      <c r="M85">
        <v>1.63</v>
      </c>
      <c r="N85">
        <v>12.6</v>
      </c>
      <c r="O85">
        <v>15.9</v>
      </c>
      <c r="P85">
        <v>73.3</v>
      </c>
      <c r="Q85"/>
      <c r="R85">
        <f t="shared" si="19"/>
        <v>0</v>
      </c>
      <c r="S85">
        <f t="shared" si="20"/>
        <v>1</v>
      </c>
      <c r="T85">
        <f t="shared" si="21"/>
        <v>0</v>
      </c>
      <c r="U85">
        <f t="shared" si="22"/>
        <v>0</v>
      </c>
      <c r="V85">
        <f t="shared" si="23"/>
        <v>1</v>
      </c>
      <c r="W85">
        <f t="shared" si="24"/>
        <v>1</v>
      </c>
      <c r="X85"/>
      <c r="Y85" s="28">
        <f t="shared" si="25"/>
        <v>0.35952380952380958</v>
      </c>
      <c r="Z85" s="28">
        <f t="shared" si="26"/>
        <v>0.54297407912687579</v>
      </c>
      <c r="AA85" s="28">
        <f t="shared" si="27"/>
        <v>0.17720090293453725</v>
      </c>
      <c r="AB85" s="28">
        <f t="shared" si="28"/>
        <v>6.7924528301886791E-2</v>
      </c>
    </row>
    <row r="86" spans="1:28" s="1" customFormat="1">
      <c r="A86" t="s">
        <v>108</v>
      </c>
      <c r="B86" s="3" t="s">
        <v>111</v>
      </c>
      <c r="C86" t="s">
        <v>104</v>
      </c>
      <c r="D86" t="s">
        <v>74</v>
      </c>
      <c r="E86" t="s">
        <v>3</v>
      </c>
      <c r="F86" s="6">
        <v>1.5</v>
      </c>
      <c r="G86" s="6" t="s">
        <v>36</v>
      </c>
      <c r="H86" s="32">
        <v>4.32</v>
      </c>
      <c r="I86" s="19">
        <v>1.19</v>
      </c>
      <c r="J86">
        <v>1.78E-2</v>
      </c>
      <c r="K86">
        <v>253</v>
      </c>
      <c r="L86">
        <v>0.28000000000000003</v>
      </c>
      <c r="M86">
        <v>2.21</v>
      </c>
      <c r="N86">
        <v>26.6</v>
      </c>
      <c r="O86">
        <v>4.88</v>
      </c>
      <c r="P86">
        <v>172</v>
      </c>
      <c r="Q86"/>
      <c r="R86">
        <f t="shared" si="19"/>
        <v>0</v>
      </c>
      <c r="S86">
        <f t="shared" si="20"/>
        <v>1</v>
      </c>
      <c r="T86">
        <f t="shared" si="21"/>
        <v>0</v>
      </c>
      <c r="U86">
        <f t="shared" si="22"/>
        <v>1</v>
      </c>
      <c r="V86">
        <f t="shared" si="23"/>
        <v>1</v>
      </c>
      <c r="W86">
        <f t="shared" si="24"/>
        <v>1</v>
      </c>
      <c r="X86"/>
      <c r="Y86" s="28">
        <f t="shared" si="25"/>
        <v>0.59398496240601506</v>
      </c>
      <c r="Z86" s="28">
        <f t="shared" si="26"/>
        <v>0.71511627906976749</v>
      </c>
      <c r="AA86" s="28">
        <f t="shared" si="27"/>
        <v>0.48842592592592587</v>
      </c>
      <c r="AB86" s="28">
        <f t="shared" si="28"/>
        <v>2.2336065573770492E-2</v>
      </c>
    </row>
    <row r="87" spans="1:28" s="1" customFormat="1">
      <c r="A87" t="s">
        <v>108</v>
      </c>
      <c r="B87" s="3" t="s">
        <v>112</v>
      </c>
      <c r="C87" t="s">
        <v>50</v>
      </c>
      <c r="D87" t="s">
        <v>74</v>
      </c>
      <c r="E87" t="s">
        <v>3</v>
      </c>
      <c r="F87" s="6">
        <v>1.23</v>
      </c>
      <c r="G87" s="6" t="s">
        <v>36</v>
      </c>
      <c r="H87" s="32">
        <v>25.2</v>
      </c>
      <c r="I87" s="19">
        <v>1.22</v>
      </c>
      <c r="J87">
        <v>7.0999999999999994E-2</v>
      </c>
      <c r="K87">
        <v>250</v>
      </c>
      <c r="L87">
        <v>0.41599999999999998</v>
      </c>
      <c r="M87">
        <v>2.13</v>
      </c>
      <c r="N87">
        <v>42.1</v>
      </c>
      <c r="O87">
        <v>11.8</v>
      </c>
      <c r="P87">
        <v>202</v>
      </c>
      <c r="Q87"/>
      <c r="R87">
        <f t="shared" si="19"/>
        <v>0</v>
      </c>
      <c r="S87">
        <f t="shared" si="20"/>
        <v>1</v>
      </c>
      <c r="T87">
        <f t="shared" si="21"/>
        <v>0</v>
      </c>
      <c r="U87">
        <f t="shared" si="22"/>
        <v>1</v>
      </c>
      <c r="V87">
        <f t="shared" si="23"/>
        <v>1</v>
      </c>
      <c r="W87">
        <f t="shared" si="24"/>
        <v>1</v>
      </c>
      <c r="X87"/>
      <c r="Y87" s="28">
        <f t="shared" si="25"/>
        <v>0.3230403800475059</v>
      </c>
      <c r="Z87" s="28">
        <f t="shared" si="26"/>
        <v>0.5643564356435643</v>
      </c>
      <c r="AA87" s="28">
        <f t="shared" si="27"/>
        <v>0.11666666666666667</v>
      </c>
      <c r="AB87" s="28">
        <f t="shared" si="28"/>
        <v>3.2542372881355933E-2</v>
      </c>
    </row>
    <row r="88" spans="1:28" s="1" customFormat="1">
      <c r="A88" t="s">
        <v>108</v>
      </c>
      <c r="B88" s="3" t="s">
        <v>113</v>
      </c>
      <c r="C88" t="s">
        <v>49</v>
      </c>
      <c r="D88" t="s">
        <v>74</v>
      </c>
      <c r="E88" t="s">
        <v>3</v>
      </c>
      <c r="F88" s="6">
        <v>1.41</v>
      </c>
      <c r="G88" s="6" t="s">
        <v>36</v>
      </c>
      <c r="H88" s="32">
        <v>4.1100000000000003</v>
      </c>
      <c r="I88" s="19">
        <v>0.59699999999999998</v>
      </c>
      <c r="J88">
        <v>2.2200000000000001E-2</v>
      </c>
      <c r="K88">
        <v>182</v>
      </c>
      <c r="L88">
        <v>0.157</v>
      </c>
      <c r="M88">
        <v>1.45</v>
      </c>
      <c r="N88">
        <v>14.8</v>
      </c>
      <c r="O88">
        <v>4.3</v>
      </c>
      <c r="P88">
        <v>134</v>
      </c>
      <c r="Q88"/>
      <c r="R88">
        <f t="shared" si="19"/>
        <v>0</v>
      </c>
      <c r="S88">
        <f t="shared" si="20"/>
        <v>1</v>
      </c>
      <c r="T88">
        <f t="shared" si="21"/>
        <v>0</v>
      </c>
      <c r="U88">
        <f t="shared" si="22"/>
        <v>1</v>
      </c>
      <c r="V88">
        <f t="shared" si="23"/>
        <v>1</v>
      </c>
      <c r="W88">
        <f t="shared" si="24"/>
        <v>1</v>
      </c>
      <c r="X88"/>
      <c r="Y88" s="28">
        <f t="shared" si="25"/>
        <v>0.39121621621621622</v>
      </c>
      <c r="Z88" s="28">
        <f t="shared" si="26"/>
        <v>0.79104477611940294</v>
      </c>
      <c r="AA88" s="28">
        <f t="shared" si="27"/>
        <v>0.27007299270072993</v>
      </c>
      <c r="AB88" s="28">
        <f t="shared" si="28"/>
        <v>3.8372093023255817E-2</v>
      </c>
    </row>
    <row r="89" spans="1:28" s="1" customFormat="1">
      <c r="A89" t="s">
        <v>108</v>
      </c>
      <c r="B89" s="3" t="s">
        <v>114</v>
      </c>
      <c r="C89" t="s">
        <v>115</v>
      </c>
      <c r="D89" t="s">
        <v>74</v>
      </c>
      <c r="E89" t="s">
        <v>3</v>
      </c>
      <c r="F89" s="6">
        <v>1.6</v>
      </c>
      <c r="G89" s="6" t="s">
        <v>36</v>
      </c>
      <c r="H89" s="32">
        <v>1.31</v>
      </c>
      <c r="I89" s="19">
        <v>1.18</v>
      </c>
      <c r="J89">
        <v>1.55E-2</v>
      </c>
      <c r="K89">
        <v>128</v>
      </c>
      <c r="L89">
        <v>4.58E-2</v>
      </c>
      <c r="M89">
        <v>0.97199999999999998</v>
      </c>
      <c r="N89">
        <v>11</v>
      </c>
      <c r="O89">
        <v>0.878</v>
      </c>
      <c r="P89">
        <v>55.5</v>
      </c>
      <c r="Q89"/>
      <c r="R89">
        <f t="shared" si="19"/>
        <v>0</v>
      </c>
      <c r="S89">
        <f t="shared" si="20"/>
        <v>1</v>
      </c>
      <c r="T89">
        <f t="shared" si="21"/>
        <v>0</v>
      </c>
      <c r="U89">
        <f t="shared" si="22"/>
        <v>0</v>
      </c>
      <c r="V89">
        <f t="shared" si="23"/>
        <v>1</v>
      </c>
      <c r="W89">
        <f t="shared" si="24"/>
        <v>1</v>
      </c>
      <c r="X89"/>
      <c r="Y89" s="28">
        <f t="shared" si="25"/>
        <v>0.58909090909090911</v>
      </c>
      <c r="Z89" s="28">
        <f t="shared" si="26"/>
        <v>0.59459459459459463</v>
      </c>
      <c r="AA89" s="28">
        <f t="shared" si="27"/>
        <v>0.60458015267175569</v>
      </c>
      <c r="AB89" s="28">
        <f t="shared" si="28"/>
        <v>6.013667425968109E-2</v>
      </c>
    </row>
    <row r="90" spans="1:28" s="1" customFormat="1">
      <c r="A90" t="s">
        <v>108</v>
      </c>
      <c r="B90" s="3" t="s">
        <v>114</v>
      </c>
      <c r="C90" t="s">
        <v>116</v>
      </c>
      <c r="D90" t="s">
        <v>74</v>
      </c>
      <c r="E90" t="s">
        <v>3</v>
      </c>
      <c r="F90" s="6">
        <v>1.6</v>
      </c>
      <c r="G90" s="6" t="s">
        <v>36</v>
      </c>
      <c r="H90" s="32">
        <v>1.35</v>
      </c>
      <c r="I90" s="19">
        <v>1.1100000000000001</v>
      </c>
      <c r="J90">
        <v>1.6299999999999999E-2</v>
      </c>
      <c r="K90">
        <v>120</v>
      </c>
      <c r="L90">
        <v>4.9000000000000002E-2</v>
      </c>
      <c r="M90">
        <v>0.95599999999999996</v>
      </c>
      <c r="N90">
        <v>10.7</v>
      </c>
      <c r="O90">
        <v>0.81399999999999995</v>
      </c>
      <c r="P90">
        <v>53.5</v>
      </c>
      <c r="Q90"/>
      <c r="R90">
        <f t="shared" si="19"/>
        <v>0</v>
      </c>
      <c r="S90">
        <f t="shared" si="20"/>
        <v>1</v>
      </c>
      <c r="T90">
        <f t="shared" si="21"/>
        <v>0</v>
      </c>
      <c r="U90">
        <f t="shared" si="22"/>
        <v>0</v>
      </c>
      <c r="V90">
        <f t="shared" si="23"/>
        <v>1</v>
      </c>
      <c r="W90">
        <f t="shared" si="24"/>
        <v>1</v>
      </c>
      <c r="X90"/>
      <c r="Y90" s="28">
        <f t="shared" si="25"/>
        <v>0.61401869158878508</v>
      </c>
      <c r="Z90" s="28">
        <f t="shared" si="26"/>
        <v>0.61495327102803732</v>
      </c>
      <c r="AA90" s="28">
        <f t="shared" si="27"/>
        <v>0.6148148148148147</v>
      </c>
      <c r="AB90" s="28">
        <f t="shared" si="28"/>
        <v>7.5184275184275187E-2</v>
      </c>
    </row>
    <row r="91" spans="1:28" s="22" customFormat="1">
      <c r="A91" s="20" t="s">
        <v>1</v>
      </c>
      <c r="B91" s="21">
        <v>39038</v>
      </c>
      <c r="C91" s="20" t="s">
        <v>2</v>
      </c>
      <c r="D91" s="20" t="s">
        <v>74</v>
      </c>
      <c r="E91" s="20" t="s">
        <v>4</v>
      </c>
      <c r="F91" s="20">
        <v>0.46</v>
      </c>
      <c r="G91" s="20" t="s">
        <v>38</v>
      </c>
      <c r="H91" s="20">
        <v>3.05</v>
      </c>
      <c r="I91" s="20">
        <v>1.4</v>
      </c>
      <c r="J91" s="20">
        <v>1.1599999999999999E-2</v>
      </c>
      <c r="K91" s="20">
        <v>24.8</v>
      </c>
      <c r="L91" s="20">
        <v>0.218</v>
      </c>
      <c r="M91" s="20">
        <v>4.3099999999999996</v>
      </c>
      <c r="N91" s="20">
        <v>19.600000000000001</v>
      </c>
      <c r="O91" s="20">
        <v>0.55500000000000005</v>
      </c>
      <c r="P91" s="20">
        <v>82.9</v>
      </c>
      <c r="Q91" s="20"/>
      <c r="R91" s="20">
        <f t="shared" si="12"/>
        <v>0</v>
      </c>
      <c r="S91" s="20">
        <f t="shared" si="13"/>
        <v>1</v>
      </c>
      <c r="T91" s="20">
        <f t="shared" si="14"/>
        <v>0</v>
      </c>
      <c r="U91" s="20">
        <f t="shared" si="15"/>
        <v>0</v>
      </c>
      <c r="X91" s="20"/>
      <c r="Y91" s="20"/>
      <c r="Z91" s="20"/>
      <c r="AA91" s="20"/>
      <c r="AB91" s="20"/>
    </row>
    <row r="92" spans="1:28" s="22" customFormat="1">
      <c r="A92" s="20" t="s">
        <v>1</v>
      </c>
      <c r="B92" s="21">
        <v>39038</v>
      </c>
      <c r="C92" s="20" t="s">
        <v>5</v>
      </c>
      <c r="D92" s="20" t="s">
        <v>74</v>
      </c>
      <c r="E92" s="20" t="s">
        <v>4</v>
      </c>
      <c r="F92" s="20">
        <v>0.59</v>
      </c>
      <c r="G92" s="20" t="s">
        <v>37</v>
      </c>
      <c r="H92" s="20">
        <v>2.04</v>
      </c>
      <c r="I92" s="20">
        <v>0.82699999999999996</v>
      </c>
      <c r="J92" s="20">
        <v>4.7400000000000003E-3</v>
      </c>
      <c r="K92" s="20">
        <v>43</v>
      </c>
      <c r="L92" s="20">
        <v>0.38800000000000001</v>
      </c>
      <c r="M92" s="20">
        <v>1.99</v>
      </c>
      <c r="N92" s="20">
        <v>18.5</v>
      </c>
      <c r="O92" s="20">
        <v>0.71</v>
      </c>
      <c r="P92" s="20">
        <v>51.3</v>
      </c>
      <c r="Q92" s="20"/>
      <c r="R92" s="20">
        <f t="shared" si="12"/>
        <v>0</v>
      </c>
      <c r="S92" s="20">
        <f t="shared" si="13"/>
        <v>1</v>
      </c>
      <c r="T92" s="20">
        <f t="shared" si="14"/>
        <v>0</v>
      </c>
      <c r="U92" s="20">
        <f t="shared" si="15"/>
        <v>0</v>
      </c>
      <c r="X92" s="20"/>
      <c r="Y92" s="20"/>
      <c r="Z92" s="20"/>
      <c r="AA92" s="20"/>
      <c r="AB92" s="20"/>
    </row>
    <row r="93" spans="1:28" s="22" customFormat="1">
      <c r="A93" s="20" t="s">
        <v>1</v>
      </c>
      <c r="B93" s="21">
        <v>39038</v>
      </c>
      <c r="C93" s="20" t="s">
        <v>6</v>
      </c>
      <c r="D93" s="20" t="s">
        <v>74</v>
      </c>
      <c r="E93" s="20" t="s">
        <v>4</v>
      </c>
      <c r="F93" s="20">
        <v>0.51</v>
      </c>
      <c r="G93" s="20" t="s">
        <v>37</v>
      </c>
      <c r="H93" s="20">
        <v>3.5</v>
      </c>
      <c r="I93" s="20">
        <v>2.62</v>
      </c>
      <c r="J93" s="20">
        <v>1.55E-2</v>
      </c>
      <c r="K93" s="20">
        <v>23.5</v>
      </c>
      <c r="L93" s="20">
        <v>0.14199999999999999</v>
      </c>
      <c r="M93" s="20">
        <v>2.36</v>
      </c>
      <c r="N93" s="20">
        <v>10.199999999999999</v>
      </c>
      <c r="O93" s="20">
        <v>0.35599999999999998</v>
      </c>
      <c r="P93" s="20">
        <v>46.1</v>
      </c>
      <c r="Q93" s="20"/>
      <c r="R93" s="20">
        <f t="shared" si="12"/>
        <v>0</v>
      </c>
      <c r="S93" s="20">
        <f t="shared" si="13"/>
        <v>1</v>
      </c>
      <c r="T93" s="20">
        <f t="shared" si="14"/>
        <v>0</v>
      </c>
      <c r="U93" s="20">
        <f t="shared" si="15"/>
        <v>0</v>
      </c>
    </row>
    <row r="94" spans="1:28" s="22" customFormat="1">
      <c r="A94" s="20" t="s">
        <v>7</v>
      </c>
      <c r="B94" s="21">
        <v>39050</v>
      </c>
      <c r="C94" s="20" t="s">
        <v>2</v>
      </c>
      <c r="D94" s="20" t="s">
        <v>74</v>
      </c>
      <c r="E94" s="20" t="s">
        <v>4</v>
      </c>
      <c r="F94" s="20">
        <v>1.05</v>
      </c>
      <c r="G94" s="20" t="s">
        <v>36</v>
      </c>
      <c r="H94" s="20">
        <v>2.5499999999999998</v>
      </c>
      <c r="I94" s="20">
        <v>1.38</v>
      </c>
      <c r="J94" s="20">
        <v>1.35E-2</v>
      </c>
      <c r="K94" s="20">
        <v>36.200000000000003</v>
      </c>
      <c r="L94" s="20">
        <v>0.14299999999999999</v>
      </c>
      <c r="M94" s="20">
        <v>1.44</v>
      </c>
      <c r="N94" s="20">
        <v>14.8</v>
      </c>
      <c r="O94" s="20">
        <v>0.34699999999999998</v>
      </c>
      <c r="P94" s="20">
        <v>92.1</v>
      </c>
      <c r="Q94" s="20"/>
      <c r="R94" s="20">
        <f t="shared" si="12"/>
        <v>0</v>
      </c>
      <c r="S94" s="20">
        <f t="shared" si="13"/>
        <v>1</v>
      </c>
      <c r="T94" s="20">
        <f t="shared" si="14"/>
        <v>0</v>
      </c>
      <c r="U94" s="20">
        <f t="shared" si="15"/>
        <v>0</v>
      </c>
    </row>
    <row r="95" spans="1:28" s="26" customFormat="1">
      <c r="A95" s="20" t="s">
        <v>7</v>
      </c>
      <c r="B95" s="21">
        <v>39050</v>
      </c>
      <c r="C95" s="20" t="s">
        <v>5</v>
      </c>
      <c r="D95" s="20" t="s">
        <v>74</v>
      </c>
      <c r="E95" s="20" t="s">
        <v>4</v>
      </c>
      <c r="F95" s="20">
        <v>1.25</v>
      </c>
      <c r="G95" s="20" t="s">
        <v>36</v>
      </c>
      <c r="H95" s="20">
        <v>1.64</v>
      </c>
      <c r="I95" s="20">
        <v>0.59699999999999998</v>
      </c>
      <c r="J95" s="20">
        <v>2E-3</v>
      </c>
      <c r="K95" s="20">
        <v>37.1</v>
      </c>
      <c r="L95" s="20">
        <v>0.28599999999999998</v>
      </c>
      <c r="M95" s="20">
        <v>1.42</v>
      </c>
      <c r="N95" s="20">
        <v>7.05</v>
      </c>
      <c r="O95" s="20">
        <v>0.17</v>
      </c>
      <c r="P95" s="20">
        <v>53</v>
      </c>
      <c r="Q95" s="20"/>
      <c r="R95" s="20">
        <f t="shared" si="12"/>
        <v>0</v>
      </c>
      <c r="S95" s="20">
        <f t="shared" si="13"/>
        <v>1</v>
      </c>
      <c r="T95" s="20">
        <f t="shared" si="14"/>
        <v>0</v>
      </c>
      <c r="U95" s="20">
        <f t="shared" si="15"/>
        <v>0</v>
      </c>
      <c r="X95" s="20"/>
      <c r="Y95" s="20"/>
      <c r="Z95" s="20"/>
      <c r="AA95" s="20"/>
      <c r="AB95" s="20"/>
    </row>
    <row r="96" spans="1:28" s="22" customFormat="1">
      <c r="A96" s="20" t="s">
        <v>7</v>
      </c>
      <c r="B96" s="21">
        <v>39050</v>
      </c>
      <c r="C96" s="20" t="s">
        <v>8</v>
      </c>
      <c r="D96" s="20" t="s">
        <v>74</v>
      </c>
      <c r="E96" s="20" t="s">
        <v>4</v>
      </c>
      <c r="F96" s="20">
        <v>1.18</v>
      </c>
      <c r="G96" s="20" t="s">
        <v>36</v>
      </c>
      <c r="H96" s="20">
        <v>1.46</v>
      </c>
      <c r="I96" s="20">
        <v>1.33</v>
      </c>
      <c r="J96" s="20">
        <v>2E-3</v>
      </c>
      <c r="K96" s="20">
        <v>22.1</v>
      </c>
      <c r="L96" s="20">
        <v>0.47599999999999998</v>
      </c>
      <c r="M96" s="20">
        <v>5.19</v>
      </c>
      <c r="N96" s="20">
        <v>5.0199999999999996</v>
      </c>
      <c r="O96" s="20">
        <v>0.308</v>
      </c>
      <c r="P96" s="20">
        <v>53.1</v>
      </c>
      <c r="Q96" s="20"/>
      <c r="R96" s="20">
        <f t="shared" si="12"/>
        <v>0</v>
      </c>
      <c r="S96" s="20">
        <f t="shared" si="13"/>
        <v>0</v>
      </c>
      <c r="T96" s="20">
        <f t="shared" si="14"/>
        <v>0</v>
      </c>
      <c r="U96" s="20">
        <f t="shared" si="15"/>
        <v>0</v>
      </c>
      <c r="X96" s="20"/>
      <c r="Y96" s="20"/>
      <c r="Z96" s="20"/>
      <c r="AA96" s="20"/>
      <c r="AB96" s="20"/>
    </row>
    <row r="97" spans="1:28" s="22" customFormat="1">
      <c r="A97" s="20" t="s">
        <v>7</v>
      </c>
      <c r="B97" s="21">
        <v>39050</v>
      </c>
      <c r="C97" s="20" t="s">
        <v>6</v>
      </c>
      <c r="D97" s="20" t="s">
        <v>74</v>
      </c>
      <c r="E97" s="20" t="s">
        <v>4</v>
      </c>
      <c r="F97" s="20">
        <v>1.23</v>
      </c>
      <c r="G97" s="20" t="s">
        <v>36</v>
      </c>
      <c r="H97" s="20">
        <v>2.16</v>
      </c>
      <c r="I97" s="20">
        <v>2.4900000000000002</v>
      </c>
      <c r="J97" s="20">
        <v>1.43E-2</v>
      </c>
      <c r="K97" s="20">
        <v>15.1</v>
      </c>
      <c r="L97" s="20">
        <v>0.113</v>
      </c>
      <c r="M97" s="20">
        <v>1.33</v>
      </c>
      <c r="N97" s="20">
        <v>6.67</v>
      </c>
      <c r="O97" s="20">
        <v>0.254</v>
      </c>
      <c r="P97" s="20">
        <v>41.5</v>
      </c>
      <c r="Q97" s="20"/>
      <c r="R97" s="20">
        <f t="shared" si="12"/>
        <v>0</v>
      </c>
      <c r="S97" s="20">
        <f t="shared" si="13"/>
        <v>1</v>
      </c>
      <c r="T97" s="20">
        <f t="shared" si="14"/>
        <v>0</v>
      </c>
      <c r="U97" s="20">
        <f t="shared" si="15"/>
        <v>0</v>
      </c>
      <c r="X97" s="20"/>
      <c r="Y97" s="20"/>
      <c r="Z97" s="20"/>
      <c r="AA97" s="20"/>
      <c r="AB97" s="20"/>
    </row>
    <row r="98" spans="1:28" s="22" customFormat="1">
      <c r="A98" s="20" t="s">
        <v>9</v>
      </c>
      <c r="B98" s="23">
        <v>39062</v>
      </c>
      <c r="C98" s="20" t="s">
        <v>2</v>
      </c>
      <c r="D98" s="20" t="s">
        <v>74</v>
      </c>
      <c r="E98" s="20" t="s">
        <v>4</v>
      </c>
      <c r="F98" s="20">
        <v>3.57</v>
      </c>
      <c r="G98" s="20" t="s">
        <v>69</v>
      </c>
      <c r="H98" s="20">
        <v>2.16</v>
      </c>
      <c r="I98" s="20">
        <v>0.67900000000000005</v>
      </c>
      <c r="J98" s="20">
        <v>6.2399999999999999E-3</v>
      </c>
      <c r="K98" s="20">
        <v>12.2</v>
      </c>
      <c r="L98" s="20">
        <v>0.109</v>
      </c>
      <c r="M98" s="20">
        <v>1.9</v>
      </c>
      <c r="N98" s="20">
        <v>7.23</v>
      </c>
      <c r="O98" s="20">
        <v>0.19800000000000001</v>
      </c>
      <c r="P98" s="20">
        <v>71.599999999999994</v>
      </c>
      <c r="Q98" s="20"/>
      <c r="R98" s="20">
        <f t="shared" si="12"/>
        <v>0</v>
      </c>
      <c r="S98" s="20">
        <f t="shared" si="13"/>
        <v>1</v>
      </c>
      <c r="T98" s="20">
        <f t="shared" si="14"/>
        <v>0</v>
      </c>
      <c r="U98" s="20">
        <f t="shared" si="15"/>
        <v>0</v>
      </c>
      <c r="X98" s="20"/>
      <c r="Y98" s="20"/>
      <c r="Z98" s="20"/>
      <c r="AA98" s="20"/>
      <c r="AB98" s="20"/>
    </row>
    <row r="99" spans="1:28" s="22" customFormat="1">
      <c r="A99" s="20" t="s">
        <v>9</v>
      </c>
      <c r="B99" s="23">
        <v>39062</v>
      </c>
      <c r="C99" s="20" t="s">
        <v>5</v>
      </c>
      <c r="D99" s="20" t="s">
        <v>74</v>
      </c>
      <c r="E99" s="20" t="s">
        <v>4</v>
      </c>
      <c r="F99" s="20">
        <v>4.4400000000000004</v>
      </c>
      <c r="G99" s="20" t="s">
        <v>69</v>
      </c>
      <c r="H99" s="20">
        <v>1.98</v>
      </c>
      <c r="I99" s="20">
        <v>0.29199999999999998</v>
      </c>
      <c r="J99" s="20">
        <v>2E-3</v>
      </c>
      <c r="K99" s="20">
        <v>24.5</v>
      </c>
      <c r="L99" s="20">
        <v>0.27700000000000002</v>
      </c>
      <c r="M99" s="20">
        <v>1.35</v>
      </c>
      <c r="N99" s="20">
        <v>6.44</v>
      </c>
      <c r="O99" s="20">
        <v>0.14899999999999999</v>
      </c>
      <c r="P99" s="20">
        <v>49.7</v>
      </c>
      <c r="Q99" s="20"/>
      <c r="R99" s="20">
        <f t="shared" si="12"/>
        <v>0</v>
      </c>
      <c r="S99" s="20">
        <f t="shared" si="13"/>
        <v>1</v>
      </c>
      <c r="T99" s="20">
        <f t="shared" si="14"/>
        <v>0</v>
      </c>
      <c r="U99" s="20">
        <f t="shared" si="15"/>
        <v>0</v>
      </c>
      <c r="X99" s="20"/>
      <c r="Y99" s="20"/>
      <c r="Z99" s="20"/>
      <c r="AA99" s="20"/>
      <c r="AB99" s="20"/>
    </row>
    <row r="100" spans="1:28" s="22" customFormat="1">
      <c r="A100" s="20" t="s">
        <v>9</v>
      </c>
      <c r="B100" s="23">
        <v>39062</v>
      </c>
      <c r="C100" s="20" t="s">
        <v>8</v>
      </c>
      <c r="D100" s="20" t="s">
        <v>74</v>
      </c>
      <c r="E100" s="20" t="s">
        <v>4</v>
      </c>
      <c r="F100" s="20">
        <v>4.47</v>
      </c>
      <c r="G100" s="20" t="s">
        <v>69</v>
      </c>
      <c r="H100" s="20">
        <v>1.87</v>
      </c>
      <c r="I100" s="20">
        <v>0.73</v>
      </c>
      <c r="J100" s="20">
        <v>2E-3</v>
      </c>
      <c r="K100" s="20">
        <v>7.06</v>
      </c>
      <c r="L100" s="20">
        <v>8.4500000000000006E-2</v>
      </c>
      <c r="M100" s="20">
        <v>2.77</v>
      </c>
      <c r="N100" s="20">
        <v>3.05</v>
      </c>
      <c r="O100" s="20">
        <v>0.17899999999999999</v>
      </c>
      <c r="P100" s="20">
        <v>49</v>
      </c>
      <c r="Q100" s="20"/>
      <c r="R100" s="20">
        <f t="shared" si="12"/>
        <v>0</v>
      </c>
      <c r="S100" s="20">
        <f t="shared" si="13"/>
        <v>0</v>
      </c>
      <c r="T100" s="20">
        <f t="shared" si="14"/>
        <v>0</v>
      </c>
      <c r="U100" s="20">
        <f t="shared" si="15"/>
        <v>0</v>
      </c>
    </row>
    <row r="101" spans="1:28" s="22" customFormat="1">
      <c r="A101" s="20" t="s">
        <v>9</v>
      </c>
      <c r="B101" s="23">
        <v>39062</v>
      </c>
      <c r="C101" s="20" t="s">
        <v>6</v>
      </c>
      <c r="D101" s="20" t="s">
        <v>74</v>
      </c>
      <c r="E101" s="20" t="s">
        <v>4</v>
      </c>
      <c r="F101" s="20">
        <v>3.71</v>
      </c>
      <c r="G101" s="20" t="s">
        <v>69</v>
      </c>
      <c r="H101" s="20">
        <v>1.66</v>
      </c>
      <c r="I101" s="20">
        <v>1.64</v>
      </c>
      <c r="J101" s="20">
        <v>9.7900000000000001E-3</v>
      </c>
      <c r="K101" s="20">
        <v>10.7</v>
      </c>
      <c r="L101" s="20">
        <v>7.1199999999999999E-2</v>
      </c>
      <c r="M101" s="20">
        <v>0.74399999999999999</v>
      </c>
      <c r="N101" s="20">
        <v>3.35</v>
      </c>
      <c r="O101" s="20">
        <v>0.159</v>
      </c>
      <c r="P101" s="20">
        <v>34.700000000000003</v>
      </c>
      <c r="Q101" s="20"/>
      <c r="R101" s="20">
        <f t="shared" si="12"/>
        <v>0</v>
      </c>
      <c r="S101" s="20">
        <f t="shared" si="13"/>
        <v>0</v>
      </c>
      <c r="T101" s="20">
        <f t="shared" si="14"/>
        <v>0</v>
      </c>
      <c r="U101" s="20">
        <f t="shared" si="15"/>
        <v>0</v>
      </c>
      <c r="X101" s="20"/>
      <c r="Y101" s="20"/>
      <c r="Z101" s="20"/>
      <c r="AA101" s="20"/>
      <c r="AB101" s="20"/>
    </row>
    <row r="102" spans="1:28" s="22" customFormat="1">
      <c r="A102" s="20" t="s">
        <v>10</v>
      </c>
      <c r="B102" s="21">
        <v>39141</v>
      </c>
      <c r="C102" s="20" t="s">
        <v>12</v>
      </c>
      <c r="D102" s="20" t="s">
        <v>74</v>
      </c>
      <c r="E102" s="20" t="s">
        <v>4</v>
      </c>
      <c r="F102" s="20">
        <v>0.66</v>
      </c>
      <c r="G102" s="20" t="s">
        <v>37</v>
      </c>
      <c r="H102" s="20">
        <v>2.2599999999999998</v>
      </c>
      <c r="I102" s="20">
        <v>0.46200000000000002</v>
      </c>
      <c r="J102" s="20">
        <v>2.8400000000000001E-3</v>
      </c>
      <c r="K102" s="20">
        <v>67.599999999999994</v>
      </c>
      <c r="L102" s="20">
        <v>0.14799999999999999</v>
      </c>
      <c r="M102" s="20">
        <v>1.45</v>
      </c>
      <c r="N102" s="20">
        <v>6.3</v>
      </c>
      <c r="O102" s="20">
        <v>0.35099999999999998</v>
      </c>
      <c r="P102" s="20">
        <v>82.8</v>
      </c>
      <c r="Q102" s="20"/>
      <c r="R102" s="20">
        <f t="shared" si="12"/>
        <v>0</v>
      </c>
      <c r="S102" s="20">
        <f t="shared" si="13"/>
        <v>1</v>
      </c>
      <c r="T102" s="20">
        <f t="shared" si="14"/>
        <v>0</v>
      </c>
      <c r="U102" s="20">
        <f t="shared" si="15"/>
        <v>0</v>
      </c>
      <c r="X102" s="20"/>
      <c r="Y102" s="20"/>
      <c r="Z102" s="20"/>
      <c r="AA102" s="20"/>
      <c r="AB102" s="20"/>
    </row>
    <row r="103" spans="1:28" s="20" customFormat="1">
      <c r="A103" s="20" t="s">
        <v>10</v>
      </c>
      <c r="B103" s="21">
        <v>39141</v>
      </c>
      <c r="C103" s="20" t="s">
        <v>13</v>
      </c>
      <c r="D103" s="20" t="s">
        <v>74</v>
      </c>
      <c r="E103" s="20" t="s">
        <v>4</v>
      </c>
      <c r="F103" s="20">
        <v>0.54</v>
      </c>
      <c r="G103" s="20" t="s">
        <v>37</v>
      </c>
      <c r="H103" s="20">
        <v>5.44</v>
      </c>
      <c r="I103" s="20">
        <v>0.78100000000000003</v>
      </c>
      <c r="J103" s="20">
        <v>2.7200000000000002E-3</v>
      </c>
      <c r="K103" s="20">
        <v>62.7</v>
      </c>
      <c r="L103" s="20">
        <v>3.3700000000000001E-2</v>
      </c>
      <c r="M103" s="20">
        <v>1.53</v>
      </c>
      <c r="N103" s="20">
        <v>4.9800000000000004</v>
      </c>
      <c r="O103" s="20">
        <v>1.86</v>
      </c>
      <c r="P103" s="20">
        <v>48.5</v>
      </c>
      <c r="R103" s="20">
        <f t="shared" si="12"/>
        <v>0</v>
      </c>
      <c r="S103" s="20">
        <f t="shared" si="13"/>
        <v>0</v>
      </c>
      <c r="T103" s="20">
        <f t="shared" si="14"/>
        <v>0</v>
      </c>
      <c r="U103" s="20">
        <f t="shared" si="15"/>
        <v>0</v>
      </c>
      <c r="X103" s="22"/>
      <c r="Y103" s="22"/>
      <c r="Z103" s="22"/>
      <c r="AA103" s="22"/>
      <c r="AB103" s="22"/>
    </row>
    <row r="104" spans="1:28" s="20" customFormat="1">
      <c r="A104" s="20" t="s">
        <v>10</v>
      </c>
      <c r="B104" s="21">
        <v>39141</v>
      </c>
      <c r="C104" s="20" t="s">
        <v>11</v>
      </c>
      <c r="D104" s="20" t="s">
        <v>74</v>
      </c>
      <c r="E104" s="20" t="s">
        <v>4</v>
      </c>
      <c r="F104" s="20">
        <v>0.53</v>
      </c>
      <c r="G104" s="20" t="s">
        <v>37</v>
      </c>
      <c r="H104" s="20">
        <v>3.1</v>
      </c>
      <c r="I104" s="20">
        <v>0.83799999999999997</v>
      </c>
      <c r="J104" s="20">
        <v>3.8E-3</v>
      </c>
      <c r="K104" s="20">
        <v>66.400000000000006</v>
      </c>
      <c r="L104" s="20">
        <v>0.104</v>
      </c>
      <c r="M104" s="20">
        <v>1.58</v>
      </c>
      <c r="N104" s="20">
        <v>3.9</v>
      </c>
      <c r="O104" s="20">
        <v>0.623</v>
      </c>
      <c r="P104" s="20">
        <v>37</v>
      </c>
      <c r="R104" s="20">
        <f t="shared" si="12"/>
        <v>0</v>
      </c>
      <c r="S104" s="20">
        <f t="shared" si="13"/>
        <v>0</v>
      </c>
      <c r="T104" s="20">
        <f t="shared" si="14"/>
        <v>0</v>
      </c>
      <c r="U104" s="20">
        <f t="shared" si="15"/>
        <v>0</v>
      </c>
    </row>
    <row r="105" spans="1:28" s="22" customFormat="1">
      <c r="A105" s="20" t="s">
        <v>10</v>
      </c>
      <c r="B105" s="21">
        <v>39141</v>
      </c>
      <c r="C105" s="20" t="s">
        <v>8</v>
      </c>
      <c r="D105" s="20" t="s">
        <v>74</v>
      </c>
      <c r="E105" s="20" t="s">
        <v>4</v>
      </c>
      <c r="F105" s="20">
        <v>0.59</v>
      </c>
      <c r="G105" s="20" t="s">
        <v>37</v>
      </c>
      <c r="H105" s="20">
        <v>1.79</v>
      </c>
      <c r="I105" s="20">
        <v>1.51</v>
      </c>
      <c r="J105" s="20">
        <v>3.4099999999999998E-3</v>
      </c>
      <c r="K105" s="20">
        <v>34.6</v>
      </c>
      <c r="L105" s="20">
        <v>0.108</v>
      </c>
      <c r="M105" s="20">
        <v>1.2</v>
      </c>
      <c r="N105" s="20">
        <v>6.06</v>
      </c>
      <c r="O105" s="20">
        <v>0.45300000000000001</v>
      </c>
      <c r="P105" s="20">
        <v>47.5</v>
      </c>
      <c r="Q105" s="20"/>
      <c r="R105" s="20">
        <f t="shared" si="12"/>
        <v>0</v>
      </c>
      <c r="S105" s="20">
        <f t="shared" si="13"/>
        <v>1</v>
      </c>
      <c r="T105" s="20">
        <f t="shared" si="14"/>
        <v>0</v>
      </c>
      <c r="U105" s="20">
        <f t="shared" si="15"/>
        <v>0</v>
      </c>
    </row>
    <row r="106" spans="1:28" s="20" customFormat="1">
      <c r="A106" s="20" t="s">
        <v>14</v>
      </c>
      <c r="B106" s="21">
        <v>39148</v>
      </c>
      <c r="C106" s="20" t="s">
        <v>12</v>
      </c>
      <c r="D106" s="20" t="s">
        <v>74</v>
      </c>
      <c r="E106" s="20" t="s">
        <v>4</v>
      </c>
      <c r="F106" s="20">
        <v>0.15</v>
      </c>
      <c r="G106" s="20" t="s">
        <v>38</v>
      </c>
      <c r="H106" s="20">
        <v>1.81</v>
      </c>
      <c r="I106" s="20">
        <v>0.38</v>
      </c>
      <c r="J106" s="20">
        <v>3.8E-3</v>
      </c>
      <c r="K106" s="20">
        <v>26.2</v>
      </c>
      <c r="L106" s="20">
        <v>0.17699999999999999</v>
      </c>
      <c r="M106" s="20">
        <v>0.94599999999999995</v>
      </c>
      <c r="N106" s="20">
        <v>4.92</v>
      </c>
      <c r="O106" s="20">
        <v>0.19500000000000001</v>
      </c>
      <c r="P106" s="20">
        <v>108</v>
      </c>
      <c r="R106" s="20">
        <f t="shared" ref="R106:R137" si="29">IF(I106&gt;I$188,1,0)</f>
        <v>0</v>
      </c>
      <c r="S106" s="20">
        <f t="shared" ref="S106:S137" si="30">IF(N106&gt;N$188,1,0)</f>
        <v>0</v>
      </c>
      <c r="T106" s="20">
        <f t="shared" ref="T106:T137" si="31">IF(O106&gt;O$188,1,0)</f>
        <v>0</v>
      </c>
      <c r="U106" s="20">
        <f t="shared" ref="U106:U137" si="32">IF(P106&gt;P$188,1,0)</f>
        <v>1</v>
      </c>
    </row>
    <row r="107" spans="1:28" s="20" customFormat="1">
      <c r="A107" s="20" t="s">
        <v>14</v>
      </c>
      <c r="B107" s="21">
        <v>39148</v>
      </c>
      <c r="C107" s="20" t="s">
        <v>13</v>
      </c>
      <c r="D107" s="20" t="s">
        <v>74</v>
      </c>
      <c r="E107" s="20" t="s">
        <v>4</v>
      </c>
      <c r="F107" s="20">
        <v>0.08</v>
      </c>
      <c r="G107" s="20" t="s">
        <v>38</v>
      </c>
      <c r="H107" s="20">
        <v>3.32</v>
      </c>
      <c r="I107" s="20">
        <v>0.79200000000000004</v>
      </c>
      <c r="J107" s="20">
        <v>4.8199999999999996E-3</v>
      </c>
      <c r="K107" s="20">
        <v>25.7</v>
      </c>
      <c r="L107" s="20">
        <v>3.2500000000000001E-2</v>
      </c>
      <c r="M107" s="20">
        <v>2.94</v>
      </c>
      <c r="N107" s="20">
        <v>5.22</v>
      </c>
      <c r="O107" s="20">
        <v>1.38</v>
      </c>
      <c r="P107" s="20">
        <v>50.4</v>
      </c>
      <c r="R107" s="20">
        <f t="shared" si="29"/>
        <v>0</v>
      </c>
      <c r="S107" s="20">
        <f t="shared" si="30"/>
        <v>0</v>
      </c>
      <c r="T107" s="20">
        <f t="shared" si="31"/>
        <v>0</v>
      </c>
      <c r="U107" s="20">
        <f t="shared" si="32"/>
        <v>0</v>
      </c>
      <c r="X107" s="22"/>
      <c r="Y107" s="22"/>
      <c r="Z107" s="22"/>
      <c r="AA107" s="22"/>
      <c r="AB107" s="22"/>
    </row>
    <row r="108" spans="1:28" s="22" customFormat="1">
      <c r="A108" s="20" t="s">
        <v>14</v>
      </c>
      <c r="B108" s="21">
        <v>39148</v>
      </c>
      <c r="C108" s="20" t="s">
        <v>11</v>
      </c>
      <c r="D108" s="20" t="s">
        <v>74</v>
      </c>
      <c r="E108" s="20" t="s">
        <v>4</v>
      </c>
      <c r="F108" s="20">
        <v>0.12</v>
      </c>
      <c r="G108" s="20" t="s">
        <v>38</v>
      </c>
      <c r="H108" s="20">
        <v>2.46</v>
      </c>
      <c r="I108" s="20">
        <v>0.69399999999999995</v>
      </c>
      <c r="J108" s="20">
        <v>5.1999999999999998E-3</v>
      </c>
      <c r="K108" s="20">
        <v>15</v>
      </c>
      <c r="L108" s="20">
        <v>9.3100000000000002E-2</v>
      </c>
      <c r="M108" s="20">
        <v>0.86199999999999999</v>
      </c>
      <c r="N108" s="20">
        <v>3.41</v>
      </c>
      <c r="O108" s="20">
        <v>0.17899999999999999</v>
      </c>
      <c r="P108" s="20">
        <v>30.4</v>
      </c>
      <c r="Q108" s="20"/>
      <c r="R108" s="20">
        <f t="shared" si="29"/>
        <v>0</v>
      </c>
      <c r="S108" s="20">
        <f t="shared" si="30"/>
        <v>0</v>
      </c>
      <c r="T108" s="20">
        <f t="shared" si="31"/>
        <v>0</v>
      </c>
      <c r="U108" s="20">
        <f t="shared" si="32"/>
        <v>0</v>
      </c>
      <c r="X108" s="20"/>
      <c r="Y108" s="20"/>
      <c r="Z108" s="20"/>
      <c r="AA108" s="20"/>
      <c r="AB108" s="20"/>
    </row>
    <row r="109" spans="1:28" s="20" customFormat="1">
      <c r="A109" s="20" t="s">
        <v>15</v>
      </c>
      <c r="B109" s="21">
        <v>39149</v>
      </c>
      <c r="C109" s="20" t="s">
        <v>11</v>
      </c>
      <c r="D109" s="20" t="s">
        <v>74</v>
      </c>
      <c r="E109" s="20" t="s">
        <v>4</v>
      </c>
      <c r="F109" s="20">
        <v>2.0499999999999998</v>
      </c>
      <c r="G109" s="20" t="s">
        <v>69</v>
      </c>
      <c r="H109" s="20">
        <v>3.27</v>
      </c>
      <c r="I109" s="20">
        <v>0.48</v>
      </c>
      <c r="J109" s="20">
        <v>2E-3</v>
      </c>
      <c r="K109" s="20">
        <v>17.100000000000001</v>
      </c>
      <c r="L109" s="20">
        <v>0.104</v>
      </c>
      <c r="M109" s="20">
        <v>0.41199999999999998</v>
      </c>
      <c r="N109" s="20">
        <v>1.92</v>
      </c>
      <c r="O109" s="20">
        <v>0.192</v>
      </c>
      <c r="P109" s="20">
        <v>33.200000000000003</v>
      </c>
      <c r="R109" s="20">
        <f t="shared" si="29"/>
        <v>0</v>
      </c>
      <c r="S109" s="20">
        <f t="shared" si="30"/>
        <v>0</v>
      </c>
      <c r="T109" s="20">
        <f t="shared" si="31"/>
        <v>0</v>
      </c>
      <c r="U109" s="20">
        <f t="shared" si="32"/>
        <v>0</v>
      </c>
    </row>
    <row r="110" spans="1:28" s="20" customFormat="1">
      <c r="A110" s="20" t="s">
        <v>15</v>
      </c>
      <c r="B110" s="21">
        <v>39149</v>
      </c>
      <c r="C110" s="20" t="s">
        <v>8</v>
      </c>
      <c r="D110" s="20" t="s">
        <v>74</v>
      </c>
      <c r="E110" s="20" t="s">
        <v>4</v>
      </c>
      <c r="F110" s="20">
        <v>2.39</v>
      </c>
      <c r="G110" s="20" t="s">
        <v>69</v>
      </c>
      <c r="H110" s="20">
        <v>1</v>
      </c>
      <c r="I110" s="20">
        <v>0.90100000000000002</v>
      </c>
      <c r="J110" s="20">
        <v>2.8900000000000002E-3</v>
      </c>
      <c r="K110" s="20">
        <v>10.9</v>
      </c>
      <c r="L110" s="20">
        <v>0.108</v>
      </c>
      <c r="M110" s="20">
        <v>1.92</v>
      </c>
      <c r="N110" s="20">
        <v>5.08</v>
      </c>
      <c r="O110" s="20">
        <v>0.14899999999999999</v>
      </c>
      <c r="P110" s="20">
        <v>59.5</v>
      </c>
      <c r="R110" s="20">
        <f t="shared" si="29"/>
        <v>0</v>
      </c>
      <c r="S110" s="20">
        <f t="shared" si="30"/>
        <v>0</v>
      </c>
      <c r="T110" s="20">
        <f t="shared" si="31"/>
        <v>0</v>
      </c>
      <c r="U110" s="20">
        <f t="shared" si="32"/>
        <v>0</v>
      </c>
    </row>
    <row r="111" spans="1:28" s="22" customFormat="1">
      <c r="A111" s="20" t="s">
        <v>16</v>
      </c>
      <c r="B111" s="21">
        <v>39185</v>
      </c>
      <c r="C111" s="20" t="s">
        <v>12</v>
      </c>
      <c r="D111" s="20" t="s">
        <v>74</v>
      </c>
      <c r="E111" s="20" t="s">
        <v>4</v>
      </c>
      <c r="F111" s="20">
        <v>0.86</v>
      </c>
      <c r="G111" s="20" t="s">
        <v>37</v>
      </c>
      <c r="H111" s="20">
        <v>1.84</v>
      </c>
      <c r="I111" s="20">
        <v>5.7</v>
      </c>
      <c r="J111" s="20">
        <v>2E-3</v>
      </c>
      <c r="K111" s="20">
        <v>16.8</v>
      </c>
      <c r="L111" s="20">
        <v>0.23499999999999999</v>
      </c>
      <c r="M111" s="20">
        <v>2.46</v>
      </c>
      <c r="N111" s="20">
        <v>5.13</v>
      </c>
      <c r="O111" s="20">
        <v>0.13900000000000001</v>
      </c>
      <c r="P111" s="20">
        <v>108</v>
      </c>
      <c r="Q111" s="20"/>
      <c r="R111" s="20">
        <f t="shared" si="29"/>
        <v>0</v>
      </c>
      <c r="S111" s="20">
        <f t="shared" si="30"/>
        <v>0</v>
      </c>
      <c r="T111" s="20">
        <f t="shared" si="31"/>
        <v>0</v>
      </c>
      <c r="U111" s="20">
        <f t="shared" si="32"/>
        <v>1</v>
      </c>
    </row>
    <row r="112" spans="1:28" s="20" customFormat="1">
      <c r="A112" s="20" t="s">
        <v>16</v>
      </c>
      <c r="B112" s="21">
        <v>39185</v>
      </c>
      <c r="C112" s="20" t="s">
        <v>13</v>
      </c>
      <c r="D112" s="20" t="s">
        <v>74</v>
      </c>
      <c r="E112" s="20" t="s">
        <v>4</v>
      </c>
      <c r="F112" s="20">
        <v>0.75</v>
      </c>
      <c r="G112" s="20" t="s">
        <v>37</v>
      </c>
      <c r="H112" s="20">
        <v>5.84</v>
      </c>
      <c r="I112" s="20">
        <v>1.05</v>
      </c>
      <c r="J112" s="20">
        <v>2.8300000000000001E-3</v>
      </c>
      <c r="K112" s="20">
        <v>24.3</v>
      </c>
      <c r="L112" s="20">
        <v>3.9699999999999999E-2</v>
      </c>
      <c r="M112" s="20">
        <v>1.36</v>
      </c>
      <c r="N112" s="20">
        <v>5.3</v>
      </c>
      <c r="O112" s="20">
        <v>1.81</v>
      </c>
      <c r="P112" s="20">
        <v>47.3</v>
      </c>
      <c r="R112" s="20">
        <f t="shared" si="29"/>
        <v>0</v>
      </c>
      <c r="S112" s="20">
        <f t="shared" si="30"/>
        <v>0</v>
      </c>
      <c r="T112" s="20">
        <f t="shared" si="31"/>
        <v>0</v>
      </c>
      <c r="U112" s="20">
        <f t="shared" si="32"/>
        <v>0</v>
      </c>
      <c r="X112" s="22"/>
      <c r="Y112" s="22"/>
      <c r="Z112" s="22"/>
      <c r="AA112" s="22"/>
      <c r="AB112" s="22"/>
    </row>
    <row r="113" spans="1:28" s="24" customFormat="1">
      <c r="A113" s="20" t="s">
        <v>16</v>
      </c>
      <c r="B113" s="21">
        <v>39185</v>
      </c>
      <c r="C113" s="20" t="s">
        <v>11</v>
      </c>
      <c r="D113" s="20" t="s">
        <v>74</v>
      </c>
      <c r="E113" s="20" t="s">
        <v>4</v>
      </c>
      <c r="F113" s="20">
        <v>0.73</v>
      </c>
      <c r="G113" s="20" t="s">
        <v>37</v>
      </c>
      <c r="H113" s="20">
        <v>6.81</v>
      </c>
      <c r="I113" s="20">
        <v>1</v>
      </c>
      <c r="J113" s="20">
        <v>2E-3</v>
      </c>
      <c r="K113" s="20">
        <v>29.1</v>
      </c>
      <c r="L113" s="20">
        <v>0.105</v>
      </c>
      <c r="M113" s="20">
        <v>1.0900000000000001</v>
      </c>
      <c r="N113" s="20">
        <v>3.23</v>
      </c>
      <c r="O113" s="20">
        <v>0.29299999999999998</v>
      </c>
      <c r="P113" s="20">
        <v>33.9</v>
      </c>
      <c r="Q113" s="20"/>
      <c r="R113" s="20">
        <f t="shared" si="29"/>
        <v>0</v>
      </c>
      <c r="S113" s="20">
        <f t="shared" si="30"/>
        <v>0</v>
      </c>
      <c r="T113" s="20">
        <f t="shared" si="31"/>
        <v>0</v>
      </c>
      <c r="U113" s="20">
        <f t="shared" si="32"/>
        <v>0</v>
      </c>
      <c r="X113" s="20"/>
      <c r="Y113" s="20"/>
      <c r="Z113" s="20"/>
      <c r="AA113" s="20"/>
      <c r="AB113" s="20"/>
    </row>
    <row r="114" spans="1:28" s="22" customFormat="1">
      <c r="A114" s="20" t="s">
        <v>16</v>
      </c>
      <c r="B114" s="21">
        <v>39185</v>
      </c>
      <c r="C114" s="20" t="s">
        <v>8</v>
      </c>
      <c r="D114" s="20" t="s">
        <v>74</v>
      </c>
      <c r="E114" s="20" t="s">
        <v>4</v>
      </c>
      <c r="F114" s="20">
        <v>0.75</v>
      </c>
      <c r="G114" s="20" t="s">
        <v>37</v>
      </c>
      <c r="H114" s="20">
        <v>2.27</v>
      </c>
      <c r="I114" s="20">
        <v>1.77</v>
      </c>
      <c r="J114" s="20">
        <v>2E-3</v>
      </c>
      <c r="K114" s="20">
        <v>20.399999999999999</v>
      </c>
      <c r="L114" s="20">
        <v>0.13900000000000001</v>
      </c>
      <c r="M114" s="20">
        <v>1.1000000000000001</v>
      </c>
      <c r="N114" s="20">
        <v>7.65</v>
      </c>
      <c r="O114" s="20">
        <v>0.308</v>
      </c>
      <c r="P114" s="20">
        <v>56.7</v>
      </c>
      <c r="Q114" s="20"/>
      <c r="R114" s="20">
        <f t="shared" si="29"/>
        <v>0</v>
      </c>
      <c r="S114" s="20">
        <f t="shared" si="30"/>
        <v>1</v>
      </c>
      <c r="T114" s="20">
        <f t="shared" si="31"/>
        <v>0</v>
      </c>
      <c r="U114" s="20">
        <f t="shared" si="32"/>
        <v>0</v>
      </c>
      <c r="X114" s="20"/>
      <c r="Y114" s="20"/>
      <c r="Z114" s="20"/>
      <c r="AA114" s="20"/>
      <c r="AB114" s="20"/>
    </row>
    <row r="115" spans="1:28" s="22" customFormat="1">
      <c r="A115" s="24" t="s">
        <v>48</v>
      </c>
      <c r="B115" s="25">
        <v>39407</v>
      </c>
      <c r="C115" s="24" t="s">
        <v>13</v>
      </c>
      <c r="D115" s="20" t="s">
        <v>74</v>
      </c>
      <c r="E115" s="24" t="s">
        <v>4</v>
      </c>
      <c r="F115" s="24">
        <v>1.82</v>
      </c>
      <c r="G115" s="24" t="s">
        <v>36</v>
      </c>
      <c r="H115" s="24">
        <v>3.25</v>
      </c>
      <c r="I115" s="24">
        <v>0.54200000000000004</v>
      </c>
      <c r="J115" s="24">
        <v>2E-3</v>
      </c>
      <c r="K115" s="24">
        <v>30.2</v>
      </c>
      <c r="L115" s="24">
        <v>2.64E-2</v>
      </c>
      <c r="M115" s="24">
        <v>1.49</v>
      </c>
      <c r="N115" s="24">
        <v>3.94</v>
      </c>
      <c r="O115" s="24">
        <v>2.35</v>
      </c>
      <c r="P115" s="24">
        <v>39.700000000000003</v>
      </c>
      <c r="Q115" s="24"/>
      <c r="R115" s="24">
        <f t="shared" si="29"/>
        <v>0</v>
      </c>
      <c r="S115" s="24">
        <f t="shared" si="30"/>
        <v>0</v>
      </c>
      <c r="T115" s="24">
        <f t="shared" si="31"/>
        <v>0</v>
      </c>
      <c r="U115" s="24">
        <f t="shared" si="32"/>
        <v>0</v>
      </c>
      <c r="X115" s="24"/>
      <c r="Y115" s="24"/>
      <c r="Z115" s="24"/>
      <c r="AA115" s="24"/>
      <c r="AB115" s="24"/>
    </row>
    <row r="116" spans="1:28" s="22" customFormat="1">
      <c r="A116" s="24" t="s">
        <v>48</v>
      </c>
      <c r="B116" s="25">
        <v>39407</v>
      </c>
      <c r="C116" s="24" t="s">
        <v>49</v>
      </c>
      <c r="D116" s="20" t="s">
        <v>74</v>
      </c>
      <c r="E116" s="24" t="s">
        <v>4</v>
      </c>
      <c r="F116" s="24">
        <v>1.69</v>
      </c>
      <c r="G116" s="24" t="s">
        <v>36</v>
      </c>
      <c r="H116" s="24">
        <v>1.23</v>
      </c>
      <c r="I116" s="24">
        <v>0.84</v>
      </c>
      <c r="J116" s="24">
        <v>2.3E-3</v>
      </c>
      <c r="K116" s="24">
        <v>19.5</v>
      </c>
      <c r="L116" s="24">
        <v>0.106</v>
      </c>
      <c r="M116" s="24">
        <v>2.2000000000000002</v>
      </c>
      <c r="N116" s="24">
        <v>7.33</v>
      </c>
      <c r="O116" s="24">
        <v>0.20699999999999999</v>
      </c>
      <c r="P116" s="24">
        <v>116</v>
      </c>
      <c r="Q116" s="24"/>
      <c r="R116" s="24">
        <f t="shared" si="29"/>
        <v>0</v>
      </c>
      <c r="S116" s="24">
        <f t="shared" si="30"/>
        <v>1</v>
      </c>
      <c r="T116" s="24">
        <f t="shared" si="31"/>
        <v>0</v>
      </c>
      <c r="U116" s="24">
        <f t="shared" si="32"/>
        <v>1</v>
      </c>
      <c r="X116" s="24"/>
      <c r="Y116" s="24"/>
      <c r="Z116" s="24"/>
      <c r="AA116" s="24"/>
      <c r="AB116" s="24"/>
    </row>
    <row r="117" spans="1:28" s="20" customFormat="1">
      <c r="A117" s="24" t="s">
        <v>48</v>
      </c>
      <c r="B117" s="25">
        <v>39407</v>
      </c>
      <c r="C117" s="24" t="s">
        <v>50</v>
      </c>
      <c r="D117" s="20" t="s">
        <v>74</v>
      </c>
      <c r="E117" s="24" t="s">
        <v>4</v>
      </c>
      <c r="F117" s="24">
        <v>1.45</v>
      </c>
      <c r="G117" s="24" t="s">
        <v>36</v>
      </c>
      <c r="H117" s="24">
        <v>1.9400000000000002</v>
      </c>
      <c r="I117" s="24">
        <v>2.2200000000000002</v>
      </c>
      <c r="J117" s="24">
        <v>1.06E-2</v>
      </c>
      <c r="K117" s="24">
        <v>6.47</v>
      </c>
      <c r="L117" s="24">
        <v>0.27</v>
      </c>
      <c r="M117" s="24">
        <v>12.6</v>
      </c>
      <c r="N117" s="24">
        <v>9.0399999999999991</v>
      </c>
      <c r="O117" s="24">
        <v>0.47199999999999998</v>
      </c>
      <c r="P117" s="24">
        <v>139</v>
      </c>
      <c r="Q117" s="24"/>
      <c r="R117" s="24">
        <f t="shared" si="29"/>
        <v>0</v>
      </c>
      <c r="S117" s="24">
        <f t="shared" si="30"/>
        <v>1</v>
      </c>
      <c r="T117" s="24">
        <f t="shared" si="31"/>
        <v>0</v>
      </c>
      <c r="U117" s="24">
        <f t="shared" si="32"/>
        <v>1</v>
      </c>
      <c r="X117" s="24"/>
      <c r="Y117" s="24"/>
      <c r="Z117" s="24"/>
      <c r="AA117" s="24"/>
      <c r="AB117" s="24"/>
    </row>
    <row r="118" spans="1:28" s="20" customFormat="1">
      <c r="A118" s="24" t="s">
        <v>48</v>
      </c>
      <c r="B118" s="25">
        <v>39407</v>
      </c>
      <c r="C118" s="24" t="s">
        <v>39</v>
      </c>
      <c r="D118" s="20" t="s">
        <v>74</v>
      </c>
      <c r="E118" s="24" t="s">
        <v>4</v>
      </c>
      <c r="F118" s="24">
        <v>1.22</v>
      </c>
      <c r="G118" s="24" t="s">
        <v>36</v>
      </c>
      <c r="H118" s="24">
        <v>1.83</v>
      </c>
      <c r="I118" s="24">
        <v>1.53</v>
      </c>
      <c r="J118" s="24">
        <v>3.7100000000000002E-3</v>
      </c>
      <c r="K118" s="24">
        <v>7</v>
      </c>
      <c r="L118" s="24">
        <v>0.18099999999999999</v>
      </c>
      <c r="M118" s="24">
        <v>5</v>
      </c>
      <c r="N118" s="24">
        <v>19.600000000000001</v>
      </c>
      <c r="O118" s="24">
        <v>0.245</v>
      </c>
      <c r="P118" s="24">
        <v>64.599999999999994</v>
      </c>
      <c r="Q118" s="24"/>
      <c r="R118" s="24">
        <f t="shared" si="29"/>
        <v>0</v>
      </c>
      <c r="S118" s="24">
        <f t="shared" si="30"/>
        <v>1</v>
      </c>
      <c r="T118" s="24">
        <f t="shared" si="31"/>
        <v>0</v>
      </c>
      <c r="U118" s="24">
        <f t="shared" si="32"/>
        <v>0</v>
      </c>
      <c r="X118" s="24"/>
      <c r="Y118" s="24"/>
      <c r="Z118" s="24"/>
      <c r="AA118" s="24"/>
      <c r="AB118" s="24"/>
    </row>
    <row r="119" spans="1:28" s="22" customFormat="1">
      <c r="A119" s="24" t="s">
        <v>48</v>
      </c>
      <c r="B119" s="25">
        <v>39407</v>
      </c>
      <c r="C119" s="24" t="s">
        <v>51</v>
      </c>
      <c r="D119" s="20" t="s">
        <v>74</v>
      </c>
      <c r="E119" s="24" t="s">
        <v>4</v>
      </c>
      <c r="F119" s="24">
        <v>1.99</v>
      </c>
      <c r="G119" s="24" t="s">
        <v>36</v>
      </c>
      <c r="H119" s="24">
        <v>2.71</v>
      </c>
      <c r="I119" s="24">
        <v>0.64600000000000002</v>
      </c>
      <c r="J119" s="24">
        <v>2E-3</v>
      </c>
      <c r="K119" s="24">
        <v>15.4</v>
      </c>
      <c r="L119" s="24">
        <v>0.56599999999999995</v>
      </c>
      <c r="M119" s="24">
        <v>3.62</v>
      </c>
      <c r="N119" s="24">
        <v>12.2</v>
      </c>
      <c r="O119" s="24">
        <v>0.60599999999999998</v>
      </c>
      <c r="P119" s="24">
        <v>127</v>
      </c>
      <c r="Q119" s="24"/>
      <c r="R119" s="24">
        <f t="shared" si="29"/>
        <v>0</v>
      </c>
      <c r="S119" s="24">
        <f t="shared" si="30"/>
        <v>1</v>
      </c>
      <c r="T119" s="24">
        <f t="shared" si="31"/>
        <v>0</v>
      </c>
      <c r="U119" s="24">
        <f t="shared" si="32"/>
        <v>1</v>
      </c>
      <c r="X119" s="24"/>
      <c r="Y119" s="24"/>
      <c r="Z119" s="24"/>
      <c r="AA119" s="24"/>
      <c r="AB119" s="24"/>
    </row>
    <row r="120" spans="1:28" s="20" customFormat="1">
      <c r="A120" s="24" t="s">
        <v>48</v>
      </c>
      <c r="B120" s="25">
        <v>39407</v>
      </c>
      <c r="C120" s="24" t="s">
        <v>6</v>
      </c>
      <c r="D120" s="20" t="s">
        <v>74</v>
      </c>
      <c r="E120" s="24" t="s">
        <v>4</v>
      </c>
      <c r="F120" s="24">
        <v>1.36</v>
      </c>
      <c r="G120" s="24" t="s">
        <v>36</v>
      </c>
      <c r="H120" s="24">
        <v>2.13</v>
      </c>
      <c r="I120" s="24">
        <v>3.28</v>
      </c>
      <c r="J120" s="24">
        <v>1.9300000000000001E-2</v>
      </c>
      <c r="K120" s="24">
        <v>15.3</v>
      </c>
      <c r="L120" s="24">
        <v>0.129</v>
      </c>
      <c r="M120" s="24">
        <v>1.56</v>
      </c>
      <c r="N120" s="24">
        <v>11.4</v>
      </c>
      <c r="O120" s="24">
        <v>0.35899999999999999</v>
      </c>
      <c r="P120" s="24">
        <v>61.5</v>
      </c>
      <c r="Q120" s="24"/>
      <c r="R120" s="24">
        <f t="shared" si="29"/>
        <v>0</v>
      </c>
      <c r="S120" s="24">
        <f t="shared" si="30"/>
        <v>1</v>
      </c>
      <c r="T120" s="24">
        <f t="shared" si="31"/>
        <v>0</v>
      </c>
      <c r="U120" s="24">
        <f t="shared" si="32"/>
        <v>0</v>
      </c>
      <c r="X120" s="24"/>
      <c r="Y120" s="24"/>
      <c r="Z120" s="24"/>
      <c r="AA120" s="24"/>
      <c r="AB120" s="24"/>
    </row>
    <row r="121" spans="1:28" s="20" customFormat="1">
      <c r="A121" s="20" t="s">
        <v>53</v>
      </c>
      <c r="B121" s="23">
        <v>39467</v>
      </c>
      <c r="C121" s="20" t="s">
        <v>13</v>
      </c>
      <c r="D121" s="20" t="s">
        <v>74</v>
      </c>
      <c r="E121" s="20" t="s">
        <v>4</v>
      </c>
      <c r="F121" s="24">
        <v>1.29</v>
      </c>
      <c r="G121" s="20" t="s">
        <v>36</v>
      </c>
      <c r="H121" s="20">
        <v>1.8</v>
      </c>
      <c r="I121" s="20">
        <v>0.503</v>
      </c>
      <c r="J121" s="20">
        <v>2E-3</v>
      </c>
      <c r="K121" s="20">
        <v>33.299999999999997</v>
      </c>
      <c r="L121" s="20">
        <v>3.8600000000000002E-2</v>
      </c>
      <c r="M121" s="20">
        <v>1.7</v>
      </c>
      <c r="N121" s="20">
        <v>2.8</v>
      </c>
      <c r="O121" s="20">
        <v>0.39300000000000002</v>
      </c>
      <c r="P121" s="20">
        <v>37.700000000000003</v>
      </c>
      <c r="R121" s="20">
        <f t="shared" si="29"/>
        <v>0</v>
      </c>
      <c r="S121" s="20">
        <f t="shared" si="30"/>
        <v>0</v>
      </c>
      <c r="T121" s="20">
        <f t="shared" si="31"/>
        <v>0</v>
      </c>
      <c r="U121" s="20">
        <f t="shared" si="32"/>
        <v>0</v>
      </c>
    </row>
    <row r="122" spans="1:28" s="26" customFormat="1">
      <c r="A122" s="20" t="s">
        <v>53</v>
      </c>
      <c r="B122" s="23">
        <v>39467</v>
      </c>
      <c r="C122" s="20" t="s">
        <v>49</v>
      </c>
      <c r="D122" s="20" t="s">
        <v>74</v>
      </c>
      <c r="E122" s="20" t="s">
        <v>4</v>
      </c>
      <c r="F122" s="24">
        <v>1.1299999999999999</v>
      </c>
      <c r="G122" s="20" t="s">
        <v>36</v>
      </c>
      <c r="H122" s="20">
        <v>1.24</v>
      </c>
      <c r="I122" s="20">
        <v>0.48899999999999999</v>
      </c>
      <c r="J122" s="20">
        <v>2E-3</v>
      </c>
      <c r="K122" s="20">
        <v>20.9</v>
      </c>
      <c r="L122" s="20">
        <v>0.112</v>
      </c>
      <c r="M122" s="20">
        <v>1.05</v>
      </c>
      <c r="N122" s="20">
        <v>4.41</v>
      </c>
      <c r="O122" s="20">
        <v>0.248</v>
      </c>
      <c r="P122" s="20">
        <v>120</v>
      </c>
      <c r="Q122" s="20"/>
      <c r="R122" s="20">
        <f t="shared" si="29"/>
        <v>0</v>
      </c>
      <c r="S122" s="20">
        <f t="shared" si="30"/>
        <v>0</v>
      </c>
      <c r="T122" s="20">
        <f t="shared" si="31"/>
        <v>0</v>
      </c>
      <c r="U122" s="20">
        <f t="shared" si="32"/>
        <v>1</v>
      </c>
      <c r="X122" s="20"/>
      <c r="Y122" s="20"/>
      <c r="Z122" s="20"/>
      <c r="AA122" s="20"/>
      <c r="AB122" s="20"/>
    </row>
    <row r="123" spans="1:28" s="20" customFormat="1">
      <c r="A123" s="20" t="s">
        <v>53</v>
      </c>
      <c r="B123" s="23">
        <v>39467</v>
      </c>
      <c r="C123" s="20" t="s">
        <v>50</v>
      </c>
      <c r="D123" s="20" t="s">
        <v>74</v>
      </c>
      <c r="E123" s="20" t="s">
        <v>4</v>
      </c>
      <c r="F123" s="24">
        <v>1.17</v>
      </c>
      <c r="G123" s="20" t="s">
        <v>36</v>
      </c>
      <c r="H123" s="20">
        <v>1.5299999999999998</v>
      </c>
      <c r="I123" s="20">
        <v>0.45500000000000002</v>
      </c>
      <c r="J123" s="20">
        <v>3.5400000000000002E-3</v>
      </c>
      <c r="K123" s="20">
        <v>10.199999999999999</v>
      </c>
      <c r="L123" s="20">
        <v>0.17</v>
      </c>
      <c r="M123" s="20">
        <v>0.85099999999999998</v>
      </c>
      <c r="N123" s="20">
        <v>7.47</v>
      </c>
      <c r="O123" s="20">
        <v>0.438</v>
      </c>
      <c r="P123" s="20">
        <v>98.3</v>
      </c>
      <c r="R123" s="20">
        <f t="shared" si="29"/>
        <v>0</v>
      </c>
      <c r="S123" s="20">
        <f t="shared" si="30"/>
        <v>1</v>
      </c>
      <c r="T123" s="20">
        <f t="shared" si="31"/>
        <v>0</v>
      </c>
      <c r="U123" s="20">
        <f t="shared" si="32"/>
        <v>1</v>
      </c>
    </row>
    <row r="124" spans="1:28" s="20" customFormat="1">
      <c r="A124" s="20" t="s">
        <v>53</v>
      </c>
      <c r="B124" s="23">
        <v>39467</v>
      </c>
      <c r="C124" s="20" t="s">
        <v>39</v>
      </c>
      <c r="D124" s="20" t="s">
        <v>74</v>
      </c>
      <c r="E124" s="20" t="s">
        <v>4</v>
      </c>
      <c r="F124" s="24">
        <v>1.18</v>
      </c>
      <c r="G124" s="20" t="s">
        <v>36</v>
      </c>
      <c r="H124" s="20">
        <v>1.98</v>
      </c>
      <c r="I124" s="20">
        <v>1.37</v>
      </c>
      <c r="J124" s="20">
        <v>2E-3</v>
      </c>
      <c r="K124" s="20">
        <v>7.39</v>
      </c>
      <c r="L124" s="20">
        <v>0.20699999999999999</v>
      </c>
      <c r="M124" s="20">
        <v>5.33</v>
      </c>
      <c r="N124" s="20">
        <v>16.100000000000001</v>
      </c>
      <c r="O124" s="20">
        <v>0.193</v>
      </c>
      <c r="P124" s="20">
        <v>54.5</v>
      </c>
      <c r="R124" s="20">
        <f t="shared" si="29"/>
        <v>0</v>
      </c>
      <c r="S124" s="20">
        <f t="shared" si="30"/>
        <v>1</v>
      </c>
      <c r="T124" s="20">
        <f t="shared" si="31"/>
        <v>0</v>
      </c>
      <c r="U124" s="20">
        <f t="shared" si="32"/>
        <v>0</v>
      </c>
    </row>
    <row r="125" spans="1:28" s="22" customFormat="1">
      <c r="A125" s="20" t="s">
        <v>53</v>
      </c>
      <c r="B125" s="23">
        <v>39467</v>
      </c>
      <c r="C125" s="20" t="s">
        <v>51</v>
      </c>
      <c r="D125" s="20" t="s">
        <v>74</v>
      </c>
      <c r="E125" s="20" t="s">
        <v>4</v>
      </c>
      <c r="F125" s="24">
        <v>1.1299999999999999</v>
      </c>
      <c r="G125" s="20" t="s">
        <v>36</v>
      </c>
      <c r="H125" s="20">
        <v>1.3</v>
      </c>
      <c r="I125" s="20">
        <v>0.53200000000000003</v>
      </c>
      <c r="J125" s="20">
        <v>2E-3</v>
      </c>
      <c r="K125" s="20">
        <v>14.3</v>
      </c>
      <c r="L125" s="20">
        <v>0.309</v>
      </c>
      <c r="M125" s="20">
        <v>1.97</v>
      </c>
      <c r="N125" s="20">
        <v>7.65</v>
      </c>
      <c r="O125" s="20">
        <v>0.371</v>
      </c>
      <c r="P125" s="20">
        <v>115</v>
      </c>
      <c r="Q125" s="20"/>
      <c r="R125" s="20">
        <f t="shared" si="29"/>
        <v>0</v>
      </c>
      <c r="S125" s="20">
        <f t="shared" si="30"/>
        <v>1</v>
      </c>
      <c r="T125" s="20">
        <f t="shared" si="31"/>
        <v>0</v>
      </c>
      <c r="U125" s="20">
        <f t="shared" si="32"/>
        <v>1</v>
      </c>
      <c r="X125" s="20"/>
      <c r="Y125" s="20"/>
      <c r="Z125" s="20"/>
      <c r="AA125" s="20"/>
      <c r="AB125" s="20"/>
    </row>
    <row r="126" spans="1:28" s="24" customFormat="1">
      <c r="A126" s="20" t="s">
        <v>53</v>
      </c>
      <c r="B126" s="23">
        <v>39467</v>
      </c>
      <c r="C126" s="20" t="s">
        <v>6</v>
      </c>
      <c r="D126" s="20" t="s">
        <v>74</v>
      </c>
      <c r="E126" s="20" t="s">
        <v>4</v>
      </c>
      <c r="F126" s="24">
        <v>1.03</v>
      </c>
      <c r="G126" s="24" t="s">
        <v>36</v>
      </c>
      <c r="H126" s="20">
        <v>1.85</v>
      </c>
      <c r="I126" s="20">
        <v>2.0299999999999998</v>
      </c>
      <c r="J126" s="20">
        <v>2E-3</v>
      </c>
      <c r="K126" s="20">
        <v>12.8</v>
      </c>
      <c r="L126" s="20">
        <v>7.2400000000000006E-2</v>
      </c>
      <c r="M126" s="20">
        <v>1.54</v>
      </c>
      <c r="N126" s="20">
        <v>4.78</v>
      </c>
      <c r="O126" s="20">
        <v>0.255</v>
      </c>
      <c r="P126" s="20">
        <v>48.1</v>
      </c>
      <c r="Q126" s="20"/>
      <c r="R126" s="20">
        <f t="shared" si="29"/>
        <v>0</v>
      </c>
      <c r="S126" s="20">
        <f t="shared" si="30"/>
        <v>0</v>
      </c>
      <c r="T126" s="20">
        <f t="shared" si="31"/>
        <v>0</v>
      </c>
      <c r="U126" s="20">
        <f t="shared" si="32"/>
        <v>0</v>
      </c>
      <c r="X126" s="20"/>
      <c r="Y126" s="20"/>
      <c r="Z126" s="20"/>
      <c r="AA126" s="20"/>
      <c r="AB126" s="20"/>
    </row>
    <row r="127" spans="1:28" s="22" customFormat="1">
      <c r="A127" s="20" t="s">
        <v>56</v>
      </c>
      <c r="B127" s="23">
        <v>39506</v>
      </c>
      <c r="C127" s="20" t="s">
        <v>13</v>
      </c>
      <c r="D127" s="20" t="s">
        <v>74</v>
      </c>
      <c r="E127" s="20" t="s">
        <v>4</v>
      </c>
      <c r="F127" s="24">
        <v>0.57999999999999996</v>
      </c>
      <c r="G127" s="24" t="s">
        <v>37</v>
      </c>
      <c r="H127" s="20">
        <v>2.81</v>
      </c>
      <c r="I127" s="20">
        <v>0.51300000000000001</v>
      </c>
      <c r="J127" s="20">
        <v>5.79E-3</v>
      </c>
      <c r="K127" s="20">
        <v>38.5</v>
      </c>
      <c r="L127" s="20">
        <v>3.2500000000000001E-2</v>
      </c>
      <c r="M127" s="20">
        <v>0.876</v>
      </c>
      <c r="N127" s="20">
        <v>4.91</v>
      </c>
      <c r="O127" s="20">
        <v>1.39</v>
      </c>
      <c r="P127" s="20">
        <v>57.2</v>
      </c>
      <c r="Q127" s="20"/>
      <c r="R127" s="20">
        <f t="shared" si="29"/>
        <v>0</v>
      </c>
      <c r="S127" s="20">
        <f t="shared" si="30"/>
        <v>0</v>
      </c>
      <c r="T127" s="20">
        <f t="shared" si="31"/>
        <v>0</v>
      </c>
      <c r="U127" s="20">
        <f t="shared" si="32"/>
        <v>0</v>
      </c>
      <c r="X127" s="20"/>
      <c r="Y127" s="20"/>
      <c r="Z127" s="20"/>
      <c r="AA127" s="20"/>
      <c r="AB127" s="20"/>
    </row>
    <row r="128" spans="1:28" s="22" customFormat="1">
      <c r="A128" s="20" t="s">
        <v>56</v>
      </c>
      <c r="B128" s="23">
        <v>39506</v>
      </c>
      <c r="C128" s="20" t="s">
        <v>49</v>
      </c>
      <c r="D128" s="20" t="s">
        <v>74</v>
      </c>
      <c r="E128" s="20" t="s">
        <v>4</v>
      </c>
      <c r="F128" s="24">
        <v>0.55000000000000004</v>
      </c>
      <c r="G128" s="24" t="s">
        <v>37</v>
      </c>
      <c r="H128" s="20">
        <v>1.71</v>
      </c>
      <c r="I128" s="20">
        <v>1.46</v>
      </c>
      <c r="J128" s="20">
        <v>7.9500000000000005E-3</v>
      </c>
      <c r="K128" s="20">
        <v>23.1</v>
      </c>
      <c r="L128" s="20">
        <v>0.10100000000000001</v>
      </c>
      <c r="M128" s="20">
        <v>1.03</v>
      </c>
      <c r="N128" s="20">
        <v>11</v>
      </c>
      <c r="O128" s="20">
        <v>0.375</v>
      </c>
      <c r="P128" s="20">
        <v>134</v>
      </c>
      <c r="Q128" s="20"/>
      <c r="R128" s="20">
        <f t="shared" si="29"/>
        <v>0</v>
      </c>
      <c r="S128" s="20">
        <f t="shared" si="30"/>
        <v>1</v>
      </c>
      <c r="T128" s="20">
        <f t="shared" si="31"/>
        <v>0</v>
      </c>
      <c r="U128" s="20">
        <f t="shared" si="32"/>
        <v>1</v>
      </c>
      <c r="X128" s="20"/>
      <c r="Y128" s="20"/>
      <c r="Z128" s="20"/>
      <c r="AA128" s="20"/>
      <c r="AB128" s="20"/>
    </row>
    <row r="129" spans="1:28" s="26" customFormat="1">
      <c r="A129" s="20" t="s">
        <v>56</v>
      </c>
      <c r="B129" s="23">
        <v>39506</v>
      </c>
      <c r="C129" s="20" t="s">
        <v>50</v>
      </c>
      <c r="D129" s="20" t="s">
        <v>74</v>
      </c>
      <c r="E129" s="20" t="s">
        <v>4</v>
      </c>
      <c r="F129" s="24">
        <v>0.46</v>
      </c>
      <c r="G129" s="24" t="s">
        <v>64</v>
      </c>
      <c r="H129" s="20">
        <v>3.57</v>
      </c>
      <c r="I129" s="20">
        <v>1.21</v>
      </c>
      <c r="J129" s="20">
        <v>2.35E-2</v>
      </c>
      <c r="K129" s="20">
        <v>9.4700000000000006</v>
      </c>
      <c r="L129" s="20">
        <v>0.19400000000000001</v>
      </c>
      <c r="M129" s="20">
        <v>0.98699999999999999</v>
      </c>
      <c r="N129" s="20">
        <v>17.5</v>
      </c>
      <c r="O129" s="20">
        <v>0.48699999999999999</v>
      </c>
      <c r="P129" s="20">
        <v>117</v>
      </c>
      <c r="Q129" s="20"/>
      <c r="R129" s="20">
        <f t="shared" si="29"/>
        <v>0</v>
      </c>
      <c r="S129" s="20">
        <f t="shared" si="30"/>
        <v>1</v>
      </c>
      <c r="T129" s="20">
        <f t="shared" si="31"/>
        <v>0</v>
      </c>
      <c r="U129" s="20">
        <f t="shared" si="32"/>
        <v>1</v>
      </c>
      <c r="X129" s="20"/>
      <c r="Y129" s="20"/>
      <c r="Z129" s="20"/>
      <c r="AA129" s="20"/>
      <c r="AB129" s="20"/>
    </row>
    <row r="130" spans="1:28" s="22" customFormat="1">
      <c r="A130" s="20" t="s">
        <v>56</v>
      </c>
      <c r="B130" s="23">
        <v>39506</v>
      </c>
      <c r="C130" s="20" t="s">
        <v>39</v>
      </c>
      <c r="D130" s="20" t="s">
        <v>74</v>
      </c>
      <c r="E130" s="20" t="s">
        <v>4</v>
      </c>
      <c r="F130" s="24">
        <v>0.19</v>
      </c>
      <c r="G130" s="24" t="s">
        <v>38</v>
      </c>
      <c r="H130" s="20">
        <v>15.100000000000001</v>
      </c>
      <c r="I130" s="20">
        <v>7.32</v>
      </c>
      <c r="J130" s="20">
        <v>9.1300000000000006E-2</v>
      </c>
      <c r="K130" s="20">
        <v>25.7</v>
      </c>
      <c r="L130" s="20">
        <v>0.31900000000000001</v>
      </c>
      <c r="M130" s="20">
        <v>1.61</v>
      </c>
      <c r="N130" s="20">
        <v>107</v>
      </c>
      <c r="O130" s="20">
        <v>0.69399999999999995</v>
      </c>
      <c r="P130" s="20">
        <v>145</v>
      </c>
      <c r="Q130" s="20"/>
      <c r="R130" s="20">
        <f t="shared" si="29"/>
        <v>0</v>
      </c>
      <c r="S130" s="20">
        <f t="shared" si="30"/>
        <v>1</v>
      </c>
      <c r="T130" s="20">
        <f t="shared" si="31"/>
        <v>0</v>
      </c>
      <c r="U130" s="20">
        <f t="shared" si="32"/>
        <v>1</v>
      </c>
      <c r="X130" s="20"/>
      <c r="Y130" s="20"/>
      <c r="Z130" s="20"/>
      <c r="AA130" s="20"/>
      <c r="AB130" s="20"/>
    </row>
    <row r="131" spans="1:28" s="22" customFormat="1">
      <c r="A131" s="20" t="s">
        <v>56</v>
      </c>
      <c r="B131" s="23">
        <v>39506</v>
      </c>
      <c r="C131" s="20" t="s">
        <v>51</v>
      </c>
      <c r="D131" s="20" t="s">
        <v>74</v>
      </c>
      <c r="E131" s="20" t="s">
        <v>4</v>
      </c>
      <c r="F131" s="24">
        <v>0.23</v>
      </c>
      <c r="G131" s="24" t="s">
        <v>64</v>
      </c>
      <c r="H131" s="20">
        <v>3.57</v>
      </c>
      <c r="I131" s="20">
        <v>1.55</v>
      </c>
      <c r="J131" s="20">
        <v>4.5500000000000002E-3</v>
      </c>
      <c r="K131" s="20">
        <v>20.8</v>
      </c>
      <c r="L131" s="20">
        <v>0.48599999999999999</v>
      </c>
      <c r="M131" s="20">
        <v>2.82</v>
      </c>
      <c r="N131" s="20">
        <v>20.3</v>
      </c>
      <c r="O131" s="20">
        <v>0.63100000000000001</v>
      </c>
      <c r="P131" s="20">
        <v>71.099999999999994</v>
      </c>
      <c r="Q131" s="20"/>
      <c r="R131" s="20">
        <f t="shared" si="29"/>
        <v>0</v>
      </c>
      <c r="S131" s="20">
        <f t="shared" si="30"/>
        <v>1</v>
      </c>
      <c r="T131" s="20">
        <f t="shared" si="31"/>
        <v>0</v>
      </c>
      <c r="U131" s="20">
        <f t="shared" si="32"/>
        <v>0</v>
      </c>
      <c r="X131" s="20"/>
      <c r="Y131" s="20"/>
      <c r="Z131" s="20"/>
      <c r="AA131" s="20"/>
      <c r="AB131" s="20"/>
    </row>
    <row r="132" spans="1:28" s="22" customFormat="1">
      <c r="A132" s="20" t="s">
        <v>56</v>
      </c>
      <c r="B132" s="23">
        <v>39506</v>
      </c>
      <c r="C132" s="20" t="s">
        <v>6</v>
      </c>
      <c r="D132" s="20" t="s">
        <v>74</v>
      </c>
      <c r="E132" s="20" t="s">
        <v>4</v>
      </c>
      <c r="F132" s="24">
        <v>0.45</v>
      </c>
      <c r="G132" s="24" t="s">
        <v>38</v>
      </c>
      <c r="H132" s="20">
        <v>9.82</v>
      </c>
      <c r="I132" s="20">
        <v>6.34</v>
      </c>
      <c r="J132" s="20">
        <v>0.128</v>
      </c>
      <c r="K132" s="20">
        <v>17</v>
      </c>
      <c r="L132" s="20">
        <v>0.19400000000000001</v>
      </c>
      <c r="M132" s="20">
        <v>0.95099999999999996</v>
      </c>
      <c r="N132" s="20">
        <v>23.6</v>
      </c>
      <c r="O132" s="20">
        <v>0.32700000000000001</v>
      </c>
      <c r="P132" s="20">
        <v>61</v>
      </c>
      <c r="Q132" s="20"/>
      <c r="R132" s="20">
        <f t="shared" si="29"/>
        <v>0</v>
      </c>
      <c r="S132" s="20">
        <f t="shared" si="30"/>
        <v>1</v>
      </c>
      <c r="T132" s="20">
        <f t="shared" si="31"/>
        <v>0</v>
      </c>
      <c r="U132" s="20">
        <f t="shared" si="32"/>
        <v>0</v>
      </c>
      <c r="X132" s="20"/>
      <c r="Y132" s="20"/>
      <c r="Z132" s="20"/>
      <c r="AA132" s="20"/>
      <c r="AB132" s="20"/>
    </row>
    <row r="133" spans="1:28" s="22" customFormat="1">
      <c r="A133" s="20" t="s">
        <v>58</v>
      </c>
      <c r="B133" s="23">
        <v>39521</v>
      </c>
      <c r="C133" s="20" t="s">
        <v>13</v>
      </c>
      <c r="D133" s="20" t="s">
        <v>74</v>
      </c>
      <c r="E133" s="20" t="s">
        <v>4</v>
      </c>
      <c r="F133" s="24">
        <v>1.75</v>
      </c>
      <c r="G133" s="24" t="s">
        <v>36</v>
      </c>
      <c r="H133" s="20">
        <v>2.16</v>
      </c>
      <c r="I133" s="20">
        <v>0.35599999999999998</v>
      </c>
      <c r="J133" s="20">
        <v>3.13E-3</v>
      </c>
      <c r="K133" s="20">
        <v>46.8</v>
      </c>
      <c r="L133" s="20">
        <v>3.0800000000000001E-2</v>
      </c>
      <c r="M133" s="20">
        <v>0.91700000000000004</v>
      </c>
      <c r="N133" s="20">
        <v>3.07</v>
      </c>
      <c r="O133" s="20">
        <v>0.88</v>
      </c>
      <c r="P133" s="20">
        <v>35.5</v>
      </c>
      <c r="Q133" s="20"/>
      <c r="R133" s="20">
        <f t="shared" si="29"/>
        <v>0</v>
      </c>
      <c r="S133" s="20">
        <f t="shared" si="30"/>
        <v>0</v>
      </c>
      <c r="T133" s="20">
        <f t="shared" si="31"/>
        <v>0</v>
      </c>
      <c r="U133" s="20">
        <f t="shared" si="32"/>
        <v>0</v>
      </c>
      <c r="X133" s="20"/>
      <c r="Y133" s="20"/>
      <c r="Z133" s="20"/>
      <c r="AA133" s="20"/>
      <c r="AB133" s="20"/>
    </row>
    <row r="134" spans="1:28" s="22" customFormat="1">
      <c r="A134" s="20" t="s">
        <v>58</v>
      </c>
      <c r="B134" s="23">
        <v>39521</v>
      </c>
      <c r="C134" s="20" t="s">
        <v>49</v>
      </c>
      <c r="D134" s="20" t="s">
        <v>74</v>
      </c>
      <c r="E134" s="20" t="s">
        <v>4</v>
      </c>
      <c r="F134" s="24">
        <v>1.58</v>
      </c>
      <c r="G134" s="24" t="s">
        <v>36</v>
      </c>
      <c r="H134" s="20">
        <v>0.95799999999999996</v>
      </c>
      <c r="I134" s="20">
        <v>0.81799999999999995</v>
      </c>
      <c r="J134" s="20">
        <v>5.5199999999999997E-3</v>
      </c>
      <c r="K134" s="20">
        <v>16.2</v>
      </c>
      <c r="L134" s="20">
        <v>9.7600000000000006E-2</v>
      </c>
      <c r="M134" s="20">
        <v>0.73199999999999998</v>
      </c>
      <c r="N134" s="20">
        <v>5.88</v>
      </c>
      <c r="O134" s="20">
        <v>0.20100000000000001</v>
      </c>
      <c r="P134" s="20">
        <v>106</v>
      </c>
      <c r="Q134" s="20"/>
      <c r="R134" s="20">
        <f t="shared" si="29"/>
        <v>0</v>
      </c>
      <c r="S134" s="20">
        <f t="shared" si="30"/>
        <v>1</v>
      </c>
      <c r="T134" s="20">
        <f t="shared" si="31"/>
        <v>0</v>
      </c>
      <c r="U134" s="20">
        <f t="shared" si="32"/>
        <v>1</v>
      </c>
      <c r="X134" s="20"/>
      <c r="Y134" s="20"/>
      <c r="Z134" s="20"/>
      <c r="AA134" s="20"/>
      <c r="AB134" s="20"/>
    </row>
    <row r="135" spans="1:28" s="22" customFormat="1">
      <c r="A135" s="20" t="s">
        <v>58</v>
      </c>
      <c r="B135" s="23">
        <v>39521</v>
      </c>
      <c r="C135" s="20" t="s">
        <v>50</v>
      </c>
      <c r="D135" s="20" t="s">
        <v>74</v>
      </c>
      <c r="E135" s="20" t="s">
        <v>4</v>
      </c>
      <c r="F135" s="24">
        <v>1.17</v>
      </c>
      <c r="G135" s="24" t="s">
        <v>36</v>
      </c>
      <c r="H135" s="20">
        <v>1.75</v>
      </c>
      <c r="I135" s="20">
        <v>0.82599999999999996</v>
      </c>
      <c r="J135" s="20">
        <v>1.1299999999999999E-2</v>
      </c>
      <c r="K135" s="20">
        <v>12</v>
      </c>
      <c r="L135" s="20">
        <v>0.22800000000000001</v>
      </c>
      <c r="M135" s="20">
        <v>0.76400000000000001</v>
      </c>
      <c r="N135" s="20">
        <v>8.57</v>
      </c>
      <c r="O135" s="20">
        <v>0.33900000000000002</v>
      </c>
      <c r="P135" s="20">
        <v>119</v>
      </c>
      <c r="Q135" s="20"/>
      <c r="R135" s="20">
        <f t="shared" si="29"/>
        <v>0</v>
      </c>
      <c r="S135" s="20">
        <f t="shared" si="30"/>
        <v>1</v>
      </c>
      <c r="T135" s="20">
        <f t="shared" si="31"/>
        <v>0</v>
      </c>
      <c r="U135" s="20">
        <f t="shared" si="32"/>
        <v>1</v>
      </c>
      <c r="X135" s="20"/>
      <c r="Y135" s="20"/>
      <c r="Z135" s="20"/>
      <c r="AA135" s="20"/>
      <c r="AB135" s="20"/>
    </row>
    <row r="136" spans="1:28" s="22" customFormat="1">
      <c r="A136" s="20" t="s">
        <v>58</v>
      </c>
      <c r="B136" s="23">
        <v>39521</v>
      </c>
      <c r="C136" s="20" t="s">
        <v>39</v>
      </c>
      <c r="D136" s="20" t="s">
        <v>74</v>
      </c>
      <c r="E136" s="20" t="s">
        <v>4</v>
      </c>
      <c r="F136" s="24">
        <v>1.23</v>
      </c>
      <c r="G136" s="24" t="s">
        <v>36</v>
      </c>
      <c r="H136" s="20">
        <v>1.8699999999999999</v>
      </c>
      <c r="I136" s="20">
        <v>0.85099999999999998</v>
      </c>
      <c r="J136" s="20">
        <v>1.3899999999999999E-2</v>
      </c>
      <c r="K136" s="20">
        <v>11.5</v>
      </c>
      <c r="L136" s="20">
        <v>0.218</v>
      </c>
      <c r="M136" s="20">
        <v>1.05</v>
      </c>
      <c r="N136" s="20">
        <v>15.3</v>
      </c>
      <c r="O136" s="20">
        <v>0.26</v>
      </c>
      <c r="P136" s="20">
        <v>68.599999999999994</v>
      </c>
      <c r="Q136" s="20"/>
      <c r="R136" s="20">
        <f t="shared" si="29"/>
        <v>0</v>
      </c>
      <c r="S136" s="20">
        <f t="shared" si="30"/>
        <v>1</v>
      </c>
      <c r="T136" s="20">
        <f t="shared" si="31"/>
        <v>0</v>
      </c>
      <c r="U136" s="20">
        <f t="shared" si="32"/>
        <v>0</v>
      </c>
      <c r="X136" s="20"/>
      <c r="Y136" s="20"/>
      <c r="Z136" s="20"/>
      <c r="AA136" s="20"/>
      <c r="AB136" s="20"/>
    </row>
    <row r="137" spans="1:28" s="22" customFormat="1">
      <c r="A137" s="20" t="s">
        <v>58</v>
      </c>
      <c r="B137" s="23">
        <v>39521</v>
      </c>
      <c r="C137" s="20" t="s">
        <v>51</v>
      </c>
      <c r="D137" s="20" t="s">
        <v>74</v>
      </c>
      <c r="E137" s="20" t="s">
        <v>4</v>
      </c>
      <c r="F137" s="24">
        <v>1.52</v>
      </c>
      <c r="G137" s="24" t="s">
        <v>36</v>
      </c>
      <c r="H137" s="20">
        <v>1.7799999999999998</v>
      </c>
      <c r="I137" s="20">
        <v>0.60599999999999998</v>
      </c>
      <c r="J137" s="20">
        <v>5.3200000000000001E-3</v>
      </c>
      <c r="K137" s="20">
        <v>21.3</v>
      </c>
      <c r="L137" s="20">
        <v>0.53500000000000003</v>
      </c>
      <c r="M137" s="20">
        <v>1.7</v>
      </c>
      <c r="N137" s="20">
        <v>12.1</v>
      </c>
      <c r="O137" s="20">
        <v>0.79700000000000004</v>
      </c>
      <c r="P137" s="20">
        <v>106</v>
      </c>
      <c r="Q137" s="20"/>
      <c r="R137" s="20">
        <f t="shared" si="29"/>
        <v>0</v>
      </c>
      <c r="S137" s="20">
        <f t="shared" si="30"/>
        <v>1</v>
      </c>
      <c r="T137" s="20">
        <f t="shared" si="31"/>
        <v>0</v>
      </c>
      <c r="U137" s="20">
        <f t="shared" si="32"/>
        <v>1</v>
      </c>
      <c r="X137" s="20"/>
      <c r="Y137" s="20"/>
      <c r="Z137" s="20"/>
      <c r="AA137" s="20"/>
      <c r="AB137" s="20"/>
    </row>
    <row r="138" spans="1:28" s="22" customFormat="1">
      <c r="A138" s="20" t="s">
        <v>58</v>
      </c>
      <c r="B138" s="23">
        <v>39521</v>
      </c>
      <c r="C138" s="20" t="s">
        <v>6</v>
      </c>
      <c r="D138" s="20" t="s">
        <v>74</v>
      </c>
      <c r="E138" s="20" t="s">
        <v>4</v>
      </c>
      <c r="F138" s="24">
        <v>1.29</v>
      </c>
      <c r="G138" s="24" t="s">
        <v>36</v>
      </c>
      <c r="H138" s="20">
        <v>4.2</v>
      </c>
      <c r="I138" s="20">
        <v>3.79</v>
      </c>
      <c r="J138" s="20">
        <v>6.6400000000000001E-2</v>
      </c>
      <c r="K138" s="20">
        <v>15</v>
      </c>
      <c r="L138" s="20">
        <v>0.121</v>
      </c>
      <c r="M138" s="20">
        <v>0.72</v>
      </c>
      <c r="N138" s="20">
        <v>9.98</v>
      </c>
      <c r="O138" s="20">
        <v>0.28999999999999998</v>
      </c>
      <c r="P138" s="20">
        <v>49.2</v>
      </c>
      <c r="Q138" s="20"/>
      <c r="R138" s="20">
        <f t="shared" ref="R138:R177" si="33">IF(I138&gt;I$188,1,0)</f>
        <v>0</v>
      </c>
      <c r="S138" s="20">
        <f t="shared" ref="S138:S177" si="34">IF(N138&gt;N$188,1,0)</f>
        <v>1</v>
      </c>
      <c r="T138" s="20">
        <f t="shared" ref="T138:T177" si="35">IF(O138&gt;O$188,1,0)</f>
        <v>0</v>
      </c>
      <c r="U138" s="20">
        <f t="shared" ref="U138:U177" si="36">IF(P138&gt;P$188,1,0)</f>
        <v>0</v>
      </c>
      <c r="X138" s="20"/>
      <c r="Y138" s="20"/>
      <c r="Z138" s="20"/>
      <c r="AA138" s="20"/>
      <c r="AB138" s="20"/>
    </row>
    <row r="139" spans="1:28" s="22" customFormat="1">
      <c r="A139" s="20" t="s">
        <v>93</v>
      </c>
      <c r="B139" s="23">
        <v>39557</v>
      </c>
      <c r="C139" s="20" t="s">
        <v>13</v>
      </c>
      <c r="D139" s="20" t="s">
        <v>74</v>
      </c>
      <c r="E139" s="20" t="s">
        <v>4</v>
      </c>
      <c r="F139" s="24">
        <v>0.46</v>
      </c>
      <c r="G139" s="24" t="s">
        <v>64</v>
      </c>
      <c r="H139" s="20">
        <v>3.98</v>
      </c>
      <c r="I139" s="20">
        <v>0.81200000000000006</v>
      </c>
      <c r="J139" s="20">
        <v>4.6800000000000001E-3</v>
      </c>
      <c r="K139" s="20">
        <v>26.4</v>
      </c>
      <c r="L139" s="20">
        <v>2.7699999999999999E-2</v>
      </c>
      <c r="M139" s="20">
        <v>0.88800000000000001</v>
      </c>
      <c r="N139" s="20">
        <v>6.89</v>
      </c>
      <c r="O139" s="20">
        <v>1.55</v>
      </c>
      <c r="P139" s="20">
        <v>48.7</v>
      </c>
      <c r="Q139" s="20"/>
      <c r="R139" s="20">
        <f t="shared" si="33"/>
        <v>0</v>
      </c>
      <c r="S139" s="20">
        <f t="shared" si="34"/>
        <v>1</v>
      </c>
      <c r="T139" s="20">
        <f t="shared" si="35"/>
        <v>0</v>
      </c>
      <c r="U139" s="20">
        <f t="shared" si="36"/>
        <v>0</v>
      </c>
      <c r="X139" s="20"/>
      <c r="Y139" s="20"/>
      <c r="Z139" s="20"/>
      <c r="AA139" s="20"/>
      <c r="AB139" s="20"/>
    </row>
    <row r="140" spans="1:28" s="22" customFormat="1">
      <c r="A140" s="20" t="s">
        <v>93</v>
      </c>
      <c r="B140" s="23">
        <v>39557</v>
      </c>
      <c r="C140" s="20" t="s">
        <v>13</v>
      </c>
      <c r="D140" s="20" t="s">
        <v>75</v>
      </c>
      <c r="E140" s="20" t="s">
        <v>4</v>
      </c>
      <c r="F140" s="24">
        <v>0.46</v>
      </c>
      <c r="G140" s="24" t="s">
        <v>64</v>
      </c>
      <c r="H140" s="20">
        <v>3.4</v>
      </c>
      <c r="I140" s="20">
        <v>1.55</v>
      </c>
      <c r="J140" s="20">
        <v>3.6900000000000001E-3</v>
      </c>
      <c r="K140" s="20">
        <v>25.6</v>
      </c>
      <c r="L140" s="20">
        <v>5.6899999999999999E-2</v>
      </c>
      <c r="M140" s="20">
        <v>0.94899999999999995</v>
      </c>
      <c r="N140" s="20">
        <v>7.43</v>
      </c>
      <c r="O140" s="20">
        <v>0.872</v>
      </c>
      <c r="P140" s="20">
        <v>43.7</v>
      </c>
      <c r="Q140" s="20"/>
      <c r="R140" s="20">
        <f t="shared" si="33"/>
        <v>0</v>
      </c>
      <c r="S140" s="20">
        <f t="shared" si="34"/>
        <v>1</v>
      </c>
      <c r="T140" s="20">
        <f t="shared" si="35"/>
        <v>0</v>
      </c>
      <c r="U140" s="20">
        <f t="shared" si="36"/>
        <v>0</v>
      </c>
      <c r="X140" s="20"/>
      <c r="Y140" s="20"/>
      <c r="Z140" s="20"/>
      <c r="AA140" s="20"/>
      <c r="AB140" s="20"/>
    </row>
    <row r="141" spans="1:28" s="22" customFormat="1">
      <c r="A141" s="20" t="s">
        <v>93</v>
      </c>
      <c r="B141" s="23">
        <v>39557</v>
      </c>
      <c r="C141" s="20" t="s">
        <v>13</v>
      </c>
      <c r="D141" s="20" t="s">
        <v>76</v>
      </c>
      <c r="E141" s="20" t="s">
        <v>4</v>
      </c>
      <c r="F141" s="24">
        <v>0.46</v>
      </c>
      <c r="G141" s="24" t="s">
        <v>64</v>
      </c>
      <c r="H141" s="20">
        <v>3.04</v>
      </c>
      <c r="I141" s="20">
        <v>0.36599999999999999</v>
      </c>
      <c r="J141" s="20">
        <v>2E-3</v>
      </c>
      <c r="K141" s="20">
        <v>31.8</v>
      </c>
      <c r="L141" s="20">
        <v>1.83E-2</v>
      </c>
      <c r="M141" s="20">
        <v>0.746</v>
      </c>
      <c r="N141" s="20">
        <v>6.02</v>
      </c>
      <c r="O141" s="20">
        <v>1.18</v>
      </c>
      <c r="P141" s="20">
        <v>34.200000000000003</v>
      </c>
      <c r="Q141" s="20"/>
      <c r="R141" s="20">
        <f t="shared" si="33"/>
        <v>0</v>
      </c>
      <c r="S141" s="20">
        <f t="shared" si="34"/>
        <v>1</v>
      </c>
      <c r="T141" s="20">
        <f t="shared" si="35"/>
        <v>0</v>
      </c>
      <c r="U141" s="20">
        <f t="shared" si="36"/>
        <v>0</v>
      </c>
      <c r="X141" s="20"/>
      <c r="Y141" s="20"/>
      <c r="Z141" s="20"/>
      <c r="AA141" s="20"/>
      <c r="AB141" s="20"/>
    </row>
    <row r="142" spans="1:28" s="22" customFormat="1">
      <c r="A142" s="20" t="s">
        <v>93</v>
      </c>
      <c r="B142" s="23">
        <v>39557</v>
      </c>
      <c r="C142" s="20" t="s">
        <v>13</v>
      </c>
      <c r="D142" s="20" t="s">
        <v>77</v>
      </c>
      <c r="E142" s="20" t="s">
        <v>4</v>
      </c>
      <c r="F142" s="24">
        <v>0.46</v>
      </c>
      <c r="G142" s="24" t="s">
        <v>64</v>
      </c>
      <c r="H142" s="20">
        <v>2.5799999999999996</v>
      </c>
      <c r="I142" s="20">
        <v>0.37</v>
      </c>
      <c r="J142" s="20">
        <v>3.1099999999999999E-3</v>
      </c>
      <c r="K142" s="20">
        <v>27.8</v>
      </c>
      <c r="L142" s="20">
        <v>1.46E-2</v>
      </c>
      <c r="M142" s="20">
        <v>0.71499999999999997</v>
      </c>
      <c r="N142" s="20">
        <v>5.77</v>
      </c>
      <c r="O142" s="20">
        <v>1.54</v>
      </c>
      <c r="P142" s="20">
        <v>37.5</v>
      </c>
      <c r="Q142" s="20"/>
      <c r="R142" s="20">
        <f t="shared" si="33"/>
        <v>0</v>
      </c>
      <c r="S142" s="20">
        <f t="shared" si="34"/>
        <v>0</v>
      </c>
      <c r="T142" s="20">
        <f t="shared" si="35"/>
        <v>0</v>
      </c>
      <c r="U142" s="20">
        <f t="shared" si="36"/>
        <v>0</v>
      </c>
      <c r="X142" s="20"/>
      <c r="Y142" s="20"/>
      <c r="Z142" s="20"/>
      <c r="AA142" s="20"/>
      <c r="AB142" s="20"/>
    </row>
    <row r="143" spans="1:28" s="22" customFormat="1">
      <c r="A143" s="20" t="s">
        <v>93</v>
      </c>
      <c r="B143" s="23">
        <v>39557</v>
      </c>
      <c r="C143" s="20" t="s">
        <v>13</v>
      </c>
      <c r="D143" s="20" t="s">
        <v>78</v>
      </c>
      <c r="E143" s="20" t="s">
        <v>4</v>
      </c>
      <c r="F143" s="24">
        <v>0.46</v>
      </c>
      <c r="G143" s="24" t="s">
        <v>64</v>
      </c>
      <c r="H143" s="20">
        <v>3.7100000000000004</v>
      </c>
      <c r="I143" s="20">
        <v>0.39400000000000002</v>
      </c>
      <c r="J143" s="20">
        <v>2.4099999999999998E-3</v>
      </c>
      <c r="K143" s="20">
        <v>26.2</v>
      </c>
      <c r="L143" s="20">
        <v>2.5999999999999999E-2</v>
      </c>
      <c r="M143" s="20">
        <v>0.80100000000000005</v>
      </c>
      <c r="N143" s="20">
        <v>7.18</v>
      </c>
      <c r="O143" s="20">
        <v>2.2799999999999998</v>
      </c>
      <c r="P143" s="20">
        <v>52.5</v>
      </c>
      <c r="Q143" s="20"/>
      <c r="R143" s="20">
        <f t="shared" si="33"/>
        <v>0</v>
      </c>
      <c r="S143" s="20">
        <f t="shared" si="34"/>
        <v>1</v>
      </c>
      <c r="T143" s="20">
        <f t="shared" si="35"/>
        <v>0</v>
      </c>
      <c r="U143" s="20">
        <f t="shared" si="36"/>
        <v>0</v>
      </c>
      <c r="X143" s="20"/>
      <c r="Y143" s="20"/>
      <c r="Z143" s="20"/>
      <c r="AA143" s="20"/>
      <c r="AB143" s="20"/>
    </row>
    <row r="144" spans="1:28" s="22" customFormat="1">
      <c r="A144" s="20" t="s">
        <v>93</v>
      </c>
      <c r="B144" s="23">
        <v>39557</v>
      </c>
      <c r="C144" s="20" t="s">
        <v>13</v>
      </c>
      <c r="D144" s="20" t="s">
        <v>79</v>
      </c>
      <c r="E144" s="20" t="s">
        <v>4</v>
      </c>
      <c r="F144" s="24">
        <v>0.46</v>
      </c>
      <c r="G144" s="24" t="s">
        <v>64</v>
      </c>
      <c r="H144" s="20">
        <v>4.34</v>
      </c>
      <c r="I144" s="20">
        <v>0.50800000000000001</v>
      </c>
      <c r="J144" s="20">
        <v>2.49E-3</v>
      </c>
      <c r="K144" s="20">
        <v>24.4</v>
      </c>
      <c r="L144" s="20">
        <v>1.9800000000000002E-2</v>
      </c>
      <c r="M144" s="20">
        <v>0.78200000000000003</v>
      </c>
      <c r="N144" s="20">
        <v>7.38</v>
      </c>
      <c r="O144" s="20">
        <v>1.67</v>
      </c>
      <c r="P144" s="20">
        <v>54</v>
      </c>
      <c r="Q144" s="20"/>
      <c r="R144" s="20">
        <f t="shared" si="33"/>
        <v>0</v>
      </c>
      <c r="S144" s="20">
        <f t="shared" si="34"/>
        <v>1</v>
      </c>
      <c r="T144" s="20">
        <f t="shared" si="35"/>
        <v>0</v>
      </c>
      <c r="U144" s="20">
        <f t="shared" si="36"/>
        <v>0</v>
      </c>
      <c r="X144" s="20"/>
      <c r="Y144" s="20"/>
      <c r="Z144" s="20"/>
      <c r="AA144" s="20"/>
      <c r="AB144" s="20"/>
    </row>
    <row r="145" spans="1:28" s="22" customFormat="1">
      <c r="A145" s="20" t="s">
        <v>93</v>
      </c>
      <c r="B145" s="23">
        <v>39557</v>
      </c>
      <c r="C145" s="20" t="s">
        <v>13</v>
      </c>
      <c r="D145" s="20" t="s">
        <v>80</v>
      </c>
      <c r="E145" s="20" t="s">
        <v>4</v>
      </c>
      <c r="F145" s="24">
        <v>0.46</v>
      </c>
      <c r="G145" s="24" t="s">
        <v>64</v>
      </c>
      <c r="H145" s="20">
        <v>3.09</v>
      </c>
      <c r="I145" s="20">
        <v>0.67700000000000005</v>
      </c>
      <c r="J145" s="20">
        <v>4.4799999999999996E-3</v>
      </c>
      <c r="K145" s="20">
        <v>22.7</v>
      </c>
      <c r="L145" s="20">
        <v>2.6100000000000002E-2</v>
      </c>
      <c r="M145" s="20">
        <v>0.95</v>
      </c>
      <c r="N145" s="20">
        <v>7.08</v>
      </c>
      <c r="O145" s="20">
        <v>1.84</v>
      </c>
      <c r="P145" s="20">
        <v>51.8</v>
      </c>
      <c r="Q145" s="20"/>
      <c r="R145" s="20">
        <f t="shared" si="33"/>
        <v>0</v>
      </c>
      <c r="S145" s="20">
        <f t="shared" si="34"/>
        <v>1</v>
      </c>
      <c r="T145" s="20">
        <f t="shared" si="35"/>
        <v>0</v>
      </c>
      <c r="U145" s="20">
        <f t="shared" si="36"/>
        <v>0</v>
      </c>
      <c r="X145" s="20"/>
      <c r="Y145" s="20"/>
      <c r="Z145" s="20"/>
      <c r="AA145" s="20"/>
      <c r="AB145" s="20"/>
    </row>
    <row r="146" spans="1:28" s="22" customFormat="1">
      <c r="A146" s="20" t="s">
        <v>93</v>
      </c>
      <c r="B146" s="23">
        <v>39557</v>
      </c>
      <c r="C146" s="20" t="s">
        <v>13</v>
      </c>
      <c r="D146" s="20" t="s">
        <v>81</v>
      </c>
      <c r="E146" s="20" t="s">
        <v>4</v>
      </c>
      <c r="F146" s="24">
        <v>0.46</v>
      </c>
      <c r="G146" s="24" t="s">
        <v>64</v>
      </c>
      <c r="H146" s="20">
        <v>5.2700000000000005</v>
      </c>
      <c r="I146" s="20">
        <v>0.84799999999999998</v>
      </c>
      <c r="J146" s="20">
        <v>4.2700000000000004E-3</v>
      </c>
      <c r="K146" s="20">
        <v>33.9</v>
      </c>
      <c r="L146" s="20">
        <v>2.8400000000000002E-2</v>
      </c>
      <c r="M146" s="20">
        <v>1.39</v>
      </c>
      <c r="N146" s="20">
        <v>7.13</v>
      </c>
      <c r="O146" s="20">
        <v>2.2200000000000002</v>
      </c>
      <c r="P146" s="20">
        <v>55.6</v>
      </c>
      <c r="Q146" s="20"/>
      <c r="R146" s="20">
        <f t="shared" si="33"/>
        <v>0</v>
      </c>
      <c r="S146" s="20">
        <f t="shared" si="34"/>
        <v>1</v>
      </c>
      <c r="T146" s="20">
        <f t="shared" si="35"/>
        <v>0</v>
      </c>
      <c r="U146" s="20">
        <f t="shared" si="36"/>
        <v>0</v>
      </c>
      <c r="X146" s="20"/>
      <c r="Y146" s="20"/>
      <c r="Z146" s="20"/>
      <c r="AA146" s="20"/>
      <c r="AB146" s="20"/>
    </row>
    <row r="147" spans="1:28" s="22" customFormat="1">
      <c r="A147" s="20" t="s">
        <v>93</v>
      </c>
      <c r="B147" s="23">
        <v>39557</v>
      </c>
      <c r="C147" s="20" t="s">
        <v>13</v>
      </c>
      <c r="D147" s="20" t="s">
        <v>82</v>
      </c>
      <c r="E147" s="20" t="s">
        <v>4</v>
      </c>
      <c r="F147" s="24">
        <v>0.46</v>
      </c>
      <c r="G147" s="24" t="s">
        <v>64</v>
      </c>
      <c r="H147" s="20">
        <v>3.4299999999999997</v>
      </c>
      <c r="I147" s="20">
        <v>0.64900000000000002</v>
      </c>
      <c r="J147" s="20">
        <v>4.7400000000000003E-3</v>
      </c>
      <c r="K147" s="20">
        <v>46.2</v>
      </c>
      <c r="L147" s="20">
        <v>3.1399999999999997E-2</v>
      </c>
      <c r="M147" s="20">
        <v>1.21</v>
      </c>
      <c r="N147" s="20">
        <v>7.22</v>
      </c>
      <c r="O147" s="20">
        <v>2.3199999999999998</v>
      </c>
      <c r="P147" s="20">
        <v>79.2</v>
      </c>
      <c r="Q147" s="20"/>
      <c r="R147" s="20">
        <f t="shared" si="33"/>
        <v>0</v>
      </c>
      <c r="S147" s="20">
        <f t="shared" si="34"/>
        <v>1</v>
      </c>
      <c r="T147" s="20">
        <f t="shared" si="35"/>
        <v>0</v>
      </c>
      <c r="U147" s="20">
        <f t="shared" si="36"/>
        <v>0</v>
      </c>
      <c r="X147" s="20"/>
      <c r="Y147" s="20"/>
      <c r="Z147" s="20"/>
      <c r="AA147" s="20"/>
      <c r="AB147" s="20"/>
    </row>
    <row r="148" spans="1:28" s="22" customFormat="1">
      <c r="A148" s="20" t="s">
        <v>93</v>
      </c>
      <c r="B148" s="23">
        <v>39557</v>
      </c>
      <c r="C148" s="20" t="s">
        <v>13</v>
      </c>
      <c r="D148" s="20" t="s">
        <v>83</v>
      </c>
      <c r="E148" s="20" t="s">
        <v>4</v>
      </c>
      <c r="F148" s="24">
        <v>0.46</v>
      </c>
      <c r="G148" s="24" t="s">
        <v>64</v>
      </c>
      <c r="H148" s="20">
        <v>5.29</v>
      </c>
      <c r="I148" s="20">
        <v>1.08</v>
      </c>
      <c r="J148" s="20">
        <v>5.3099999999999996E-3</v>
      </c>
      <c r="K148" s="20">
        <v>43.2</v>
      </c>
      <c r="L148" s="20">
        <v>3.32E-2</v>
      </c>
      <c r="M148" s="20">
        <v>1.4</v>
      </c>
      <c r="N148" s="20">
        <v>7.32</v>
      </c>
      <c r="O148" s="20">
        <v>2.1800000000000002</v>
      </c>
      <c r="P148" s="20">
        <v>72.2</v>
      </c>
      <c r="Q148" s="20"/>
      <c r="R148" s="20">
        <f t="shared" si="33"/>
        <v>0</v>
      </c>
      <c r="S148" s="20">
        <f t="shared" si="34"/>
        <v>1</v>
      </c>
      <c r="T148" s="20">
        <f t="shared" si="35"/>
        <v>0</v>
      </c>
      <c r="U148" s="20">
        <f t="shared" si="36"/>
        <v>0</v>
      </c>
      <c r="X148" s="20"/>
      <c r="Y148" s="20"/>
      <c r="Z148" s="20"/>
      <c r="AA148" s="20"/>
      <c r="AB148" s="20"/>
    </row>
    <row r="149" spans="1:28" s="22" customFormat="1">
      <c r="A149" s="20" t="s">
        <v>93</v>
      </c>
      <c r="B149" s="23">
        <v>39557</v>
      </c>
      <c r="C149" s="20" t="s">
        <v>13</v>
      </c>
      <c r="D149" s="20" t="s">
        <v>84</v>
      </c>
      <c r="E149" s="20" t="s">
        <v>4</v>
      </c>
      <c r="F149" s="24">
        <v>0.46</v>
      </c>
      <c r="G149" s="24" t="s">
        <v>64</v>
      </c>
      <c r="H149" s="20">
        <v>4.97</v>
      </c>
      <c r="I149" s="20"/>
      <c r="J149" s="20">
        <v>5.2599999999999999E-3</v>
      </c>
      <c r="K149" s="20">
        <v>11.5</v>
      </c>
      <c r="L149" s="20">
        <v>7.3200000000000001E-2</v>
      </c>
      <c r="M149" s="20">
        <v>0.69799999999999995</v>
      </c>
      <c r="N149" s="20">
        <v>4.49</v>
      </c>
      <c r="O149" s="20">
        <v>1.49</v>
      </c>
      <c r="P149" s="20">
        <v>71</v>
      </c>
      <c r="Q149" s="20"/>
      <c r="R149" s="20">
        <f t="shared" si="33"/>
        <v>0</v>
      </c>
      <c r="S149" s="20">
        <f t="shared" si="34"/>
        <v>0</v>
      </c>
      <c r="T149" s="20">
        <f t="shared" si="35"/>
        <v>0</v>
      </c>
      <c r="U149" s="20">
        <f t="shared" si="36"/>
        <v>0</v>
      </c>
      <c r="X149" s="20"/>
      <c r="Y149" s="20"/>
      <c r="Z149" s="20"/>
      <c r="AA149" s="20"/>
      <c r="AB149" s="20"/>
    </row>
    <row r="150" spans="1:28" s="22" customFormat="1">
      <c r="A150" s="20" t="s">
        <v>93</v>
      </c>
      <c r="B150" s="23">
        <v>39557</v>
      </c>
      <c r="C150" s="20" t="s">
        <v>13</v>
      </c>
      <c r="D150" s="20" t="s">
        <v>85</v>
      </c>
      <c r="E150" s="20" t="s">
        <v>4</v>
      </c>
      <c r="F150" s="24">
        <v>0.46</v>
      </c>
      <c r="G150" s="24" t="s">
        <v>64</v>
      </c>
      <c r="H150" s="20">
        <v>2.37</v>
      </c>
      <c r="I150" s="20"/>
      <c r="J150" s="20">
        <v>4.1999999999999997E-3</v>
      </c>
      <c r="K150" s="20">
        <v>5.25</v>
      </c>
      <c r="L150" s="20">
        <v>0.20399999999999999</v>
      </c>
      <c r="M150" s="20">
        <v>0.11899999999999999</v>
      </c>
      <c r="N150" s="20">
        <v>1.68</v>
      </c>
      <c r="O150" s="20">
        <v>0.47</v>
      </c>
      <c r="P150" s="20">
        <v>65.099999999999994</v>
      </c>
      <c r="Q150" s="20"/>
      <c r="R150" s="20">
        <f t="shared" si="33"/>
        <v>0</v>
      </c>
      <c r="S150" s="20">
        <f t="shared" si="34"/>
        <v>0</v>
      </c>
      <c r="T150" s="20">
        <f t="shared" si="35"/>
        <v>0</v>
      </c>
      <c r="U150" s="20">
        <f t="shared" si="36"/>
        <v>0</v>
      </c>
      <c r="X150" s="20"/>
      <c r="Y150" s="20"/>
      <c r="Z150" s="20"/>
      <c r="AA150" s="20"/>
      <c r="AB150" s="20"/>
    </row>
    <row r="151" spans="1:28" s="22" customFormat="1">
      <c r="A151" s="20" t="s">
        <v>93</v>
      </c>
      <c r="B151" s="23">
        <v>39557</v>
      </c>
      <c r="C151" s="20" t="s">
        <v>13</v>
      </c>
      <c r="D151" s="20" t="s">
        <v>86</v>
      </c>
      <c r="E151" s="20" t="s">
        <v>4</v>
      </c>
      <c r="F151" s="24">
        <v>0.46</v>
      </c>
      <c r="G151" s="24" t="s">
        <v>64</v>
      </c>
      <c r="H151" s="20">
        <v>1.31</v>
      </c>
      <c r="I151" s="20"/>
      <c r="J151" s="20">
        <v>4.1999999999999997E-3</v>
      </c>
      <c r="K151" s="20">
        <v>4.1100000000000003</v>
      </c>
      <c r="L151" s="20">
        <v>0.128</v>
      </c>
      <c r="M151" s="20">
        <v>0.13800000000000001</v>
      </c>
      <c r="N151" s="20">
        <v>1.41</v>
      </c>
      <c r="O151" s="20">
        <v>0.30099999999999999</v>
      </c>
      <c r="P151" s="20">
        <v>30.3</v>
      </c>
      <c r="Q151" s="20"/>
      <c r="R151" s="20">
        <f t="shared" si="33"/>
        <v>0</v>
      </c>
      <c r="S151" s="20">
        <f t="shared" si="34"/>
        <v>0</v>
      </c>
      <c r="T151" s="20">
        <f t="shared" si="35"/>
        <v>0</v>
      </c>
      <c r="U151" s="20">
        <f t="shared" si="36"/>
        <v>0</v>
      </c>
      <c r="X151" s="20"/>
      <c r="Y151" s="20"/>
      <c r="Z151" s="20"/>
      <c r="AA151" s="20"/>
      <c r="AB151" s="20"/>
    </row>
    <row r="152" spans="1:28" s="22" customFormat="1">
      <c r="A152" s="20" t="s">
        <v>93</v>
      </c>
      <c r="B152" s="23">
        <v>39557</v>
      </c>
      <c r="C152" s="20" t="s">
        <v>13</v>
      </c>
      <c r="D152" s="20" t="s">
        <v>87</v>
      </c>
      <c r="E152" s="20" t="s">
        <v>4</v>
      </c>
      <c r="F152" s="24">
        <v>0.46</v>
      </c>
      <c r="G152" s="24" t="s">
        <v>64</v>
      </c>
      <c r="H152" s="20">
        <v>5.49</v>
      </c>
      <c r="I152" s="20"/>
      <c r="J152" s="20">
        <v>5.1900000000000002E-3</v>
      </c>
      <c r="K152" s="20">
        <v>12.7</v>
      </c>
      <c r="L152" s="20">
        <v>0.12</v>
      </c>
      <c r="M152" s="20">
        <v>0.69399999999999995</v>
      </c>
      <c r="N152" s="20">
        <v>5.45</v>
      </c>
      <c r="O152" s="20">
        <v>1.34</v>
      </c>
      <c r="P152" s="20">
        <v>79.400000000000006</v>
      </c>
      <c r="Q152" s="20"/>
      <c r="R152" s="20">
        <f t="shared" si="33"/>
        <v>0</v>
      </c>
      <c r="S152" s="20">
        <f t="shared" si="34"/>
        <v>0</v>
      </c>
      <c r="T152" s="20">
        <f t="shared" si="35"/>
        <v>0</v>
      </c>
      <c r="U152" s="20">
        <f t="shared" si="36"/>
        <v>0</v>
      </c>
      <c r="X152" s="20"/>
      <c r="Y152" s="20"/>
      <c r="Z152" s="20"/>
      <c r="AA152" s="20"/>
      <c r="AB152" s="20"/>
    </row>
    <row r="153" spans="1:28" s="22" customFormat="1">
      <c r="A153" s="20" t="s">
        <v>93</v>
      </c>
      <c r="B153" s="23">
        <v>39557</v>
      </c>
      <c r="C153" s="20" t="s">
        <v>13</v>
      </c>
      <c r="D153" s="20" t="s">
        <v>88</v>
      </c>
      <c r="E153" s="20" t="s">
        <v>4</v>
      </c>
      <c r="F153" s="24">
        <v>0.46</v>
      </c>
      <c r="G153" s="24" t="s">
        <v>64</v>
      </c>
      <c r="H153" s="20">
        <v>5.25</v>
      </c>
      <c r="I153" s="20">
        <v>1.19</v>
      </c>
      <c r="J153" s="20">
        <v>4.9300000000000004E-3</v>
      </c>
      <c r="K153" s="20">
        <v>28.5</v>
      </c>
      <c r="L153" s="20">
        <v>3.0099999999999998E-2</v>
      </c>
      <c r="M153" s="20">
        <v>1.02</v>
      </c>
      <c r="N153" s="20">
        <v>8.06</v>
      </c>
      <c r="O153" s="20">
        <v>1.79</v>
      </c>
      <c r="P153" s="20">
        <v>61.7</v>
      </c>
      <c r="Q153" s="20"/>
      <c r="R153" s="20">
        <f t="shared" si="33"/>
        <v>0</v>
      </c>
      <c r="S153" s="20">
        <f t="shared" si="34"/>
        <v>1</v>
      </c>
      <c r="T153" s="20">
        <f t="shared" si="35"/>
        <v>0</v>
      </c>
      <c r="U153" s="20">
        <f t="shared" si="36"/>
        <v>0</v>
      </c>
      <c r="X153" s="20"/>
      <c r="Y153" s="20"/>
      <c r="Z153" s="20"/>
      <c r="AA153" s="20"/>
      <c r="AB153" s="20"/>
    </row>
    <row r="154" spans="1:28" s="22" customFormat="1">
      <c r="A154" s="20" t="s">
        <v>93</v>
      </c>
      <c r="B154" s="23">
        <v>39557</v>
      </c>
      <c r="C154" s="20" t="s">
        <v>13</v>
      </c>
      <c r="D154" s="20" t="s">
        <v>89</v>
      </c>
      <c r="E154" s="20" t="s">
        <v>4</v>
      </c>
      <c r="F154" s="24">
        <v>0.46</v>
      </c>
      <c r="G154" s="24" t="s">
        <v>64</v>
      </c>
      <c r="H154" s="20">
        <v>2.83</v>
      </c>
      <c r="I154" s="20">
        <v>0.67300000000000004</v>
      </c>
      <c r="J154" s="20">
        <v>3.32E-3</v>
      </c>
      <c r="K154" s="20">
        <v>22</v>
      </c>
      <c r="L154" s="20">
        <v>3.2899999999999999E-2</v>
      </c>
      <c r="M154" s="20">
        <v>0.77400000000000002</v>
      </c>
      <c r="N154" s="20">
        <v>6.71</v>
      </c>
      <c r="O154" s="20">
        <v>3.55</v>
      </c>
      <c r="P154" s="20">
        <v>87.6</v>
      </c>
      <c r="Q154" s="20"/>
      <c r="R154" s="20">
        <f t="shared" si="33"/>
        <v>0</v>
      </c>
      <c r="S154" s="20">
        <f t="shared" si="34"/>
        <v>1</v>
      </c>
      <c r="T154" s="20">
        <f t="shared" si="35"/>
        <v>0</v>
      </c>
      <c r="U154" s="20">
        <f t="shared" si="36"/>
        <v>0</v>
      </c>
      <c r="X154" s="20"/>
      <c r="Y154" s="20"/>
      <c r="Z154" s="20"/>
      <c r="AA154" s="20"/>
      <c r="AB154" s="20"/>
    </row>
    <row r="155" spans="1:28" s="22" customFormat="1">
      <c r="A155" s="20" t="s">
        <v>93</v>
      </c>
      <c r="B155" s="23">
        <v>39557</v>
      </c>
      <c r="C155" s="20" t="s">
        <v>13</v>
      </c>
      <c r="D155" s="20" t="s">
        <v>90</v>
      </c>
      <c r="E155" s="20" t="s">
        <v>4</v>
      </c>
      <c r="F155" s="24">
        <v>0.46</v>
      </c>
      <c r="G155" s="24" t="s">
        <v>64</v>
      </c>
      <c r="H155" s="27">
        <v>13</v>
      </c>
      <c r="I155" s="20">
        <v>0.72499999999999998</v>
      </c>
      <c r="J155" s="20">
        <v>2E-3</v>
      </c>
      <c r="K155" s="20">
        <v>16.600000000000001</v>
      </c>
      <c r="L155" s="20">
        <v>0.02</v>
      </c>
      <c r="M155" s="20">
        <v>0.41099999999999998</v>
      </c>
      <c r="N155" s="20">
        <v>2.96</v>
      </c>
      <c r="O155" s="20">
        <v>0.35</v>
      </c>
      <c r="P155" s="20">
        <v>22.1</v>
      </c>
      <c r="Q155" s="20"/>
      <c r="R155" s="20">
        <f t="shared" si="33"/>
        <v>0</v>
      </c>
      <c r="S155" s="20">
        <f t="shared" si="34"/>
        <v>0</v>
      </c>
      <c r="T155" s="20">
        <f t="shared" si="35"/>
        <v>0</v>
      </c>
      <c r="U155" s="20">
        <f t="shared" si="36"/>
        <v>0</v>
      </c>
      <c r="X155" s="20"/>
      <c r="Y155" s="20"/>
      <c r="Z155" s="20"/>
      <c r="AA155" s="20"/>
      <c r="AB155" s="20"/>
    </row>
    <row r="156" spans="1:28" s="22" customFormat="1">
      <c r="A156" s="20" t="s">
        <v>93</v>
      </c>
      <c r="B156" s="23">
        <v>39557</v>
      </c>
      <c r="C156" s="20" t="s">
        <v>13</v>
      </c>
      <c r="D156" s="20" t="s">
        <v>91</v>
      </c>
      <c r="E156" s="20" t="s">
        <v>4</v>
      </c>
      <c r="F156" s="24">
        <v>0.46</v>
      </c>
      <c r="G156" s="24" t="s">
        <v>64</v>
      </c>
      <c r="H156" s="20">
        <v>8.35</v>
      </c>
      <c r="I156" s="20">
        <v>0.6</v>
      </c>
      <c r="J156" s="20">
        <v>9.2599999999999991E-3</v>
      </c>
      <c r="K156" s="20">
        <v>36</v>
      </c>
      <c r="L156" s="20">
        <v>2.7900000000000001E-2</v>
      </c>
      <c r="M156" s="20">
        <v>0.68700000000000006</v>
      </c>
      <c r="N156" s="20">
        <v>6.07</v>
      </c>
      <c r="O156" s="20">
        <v>1.58</v>
      </c>
      <c r="P156" s="20">
        <v>65.7</v>
      </c>
      <c r="Q156" s="20"/>
      <c r="R156" s="20">
        <f t="shared" si="33"/>
        <v>0</v>
      </c>
      <c r="S156" s="20">
        <f t="shared" si="34"/>
        <v>1</v>
      </c>
      <c r="T156" s="20">
        <f t="shared" si="35"/>
        <v>0</v>
      </c>
      <c r="U156" s="20">
        <f t="shared" si="36"/>
        <v>0</v>
      </c>
      <c r="X156" s="20"/>
      <c r="Y156" s="20"/>
      <c r="Z156" s="20"/>
      <c r="AA156" s="20"/>
      <c r="AB156" s="20"/>
    </row>
    <row r="157" spans="1:28" s="22" customFormat="1">
      <c r="A157" s="20" t="s">
        <v>93</v>
      </c>
      <c r="B157" s="23">
        <v>39557</v>
      </c>
      <c r="C157" s="20" t="s">
        <v>13</v>
      </c>
      <c r="D157" s="20" t="s">
        <v>92</v>
      </c>
      <c r="E157" s="20" t="s">
        <v>4</v>
      </c>
      <c r="F157" s="24">
        <v>0.46</v>
      </c>
      <c r="G157" s="24" t="s">
        <v>64</v>
      </c>
      <c r="H157" s="20">
        <v>7.23</v>
      </c>
      <c r="I157" s="20">
        <v>0.626</v>
      </c>
      <c r="J157" s="20">
        <v>1.03E-2</v>
      </c>
      <c r="K157" s="20">
        <v>34.1</v>
      </c>
      <c r="L157" s="20">
        <v>2.8199999999999999E-2</v>
      </c>
      <c r="M157" s="20">
        <v>0.74</v>
      </c>
      <c r="N157" s="20">
        <v>7.51</v>
      </c>
      <c r="O157" s="20">
        <v>2.29</v>
      </c>
      <c r="P157" s="20">
        <v>68</v>
      </c>
      <c r="Q157" s="20"/>
      <c r="R157" s="20">
        <f t="shared" si="33"/>
        <v>0</v>
      </c>
      <c r="S157" s="20">
        <f t="shared" si="34"/>
        <v>1</v>
      </c>
      <c r="T157" s="20">
        <f t="shared" si="35"/>
        <v>0</v>
      </c>
      <c r="U157" s="20">
        <f t="shared" si="36"/>
        <v>0</v>
      </c>
      <c r="X157" s="20"/>
      <c r="Y157" s="20"/>
      <c r="Z157" s="20"/>
      <c r="AA157" s="20"/>
      <c r="AB157" s="20"/>
    </row>
    <row r="158" spans="1:28" s="22" customFormat="1">
      <c r="A158" s="20" t="s">
        <v>102</v>
      </c>
      <c r="B158" s="23">
        <v>39798</v>
      </c>
      <c r="C158" s="20" t="s">
        <v>6</v>
      </c>
      <c r="D158" s="20" t="s">
        <v>74</v>
      </c>
      <c r="E158" s="20" t="s">
        <v>4</v>
      </c>
      <c r="F158" s="24">
        <v>1.04</v>
      </c>
      <c r="G158" s="24" t="s">
        <v>36</v>
      </c>
      <c r="H158" s="35">
        <v>1.0671366992254745</v>
      </c>
      <c r="I158" s="20">
        <v>3.54</v>
      </c>
      <c r="J158" s="20">
        <v>1.44E-2</v>
      </c>
      <c r="K158" s="20">
        <v>6.97</v>
      </c>
      <c r="L158" s="20">
        <v>9.4399999999999998E-2</v>
      </c>
      <c r="M158" s="20">
        <v>0.371</v>
      </c>
      <c r="N158" s="20">
        <v>5.3</v>
      </c>
      <c r="O158" s="20">
        <v>0.187</v>
      </c>
      <c r="P158" s="20">
        <v>57.9</v>
      </c>
      <c r="Q158" s="20"/>
      <c r="R158" s="20">
        <f t="shared" si="33"/>
        <v>0</v>
      </c>
      <c r="S158" s="20">
        <f t="shared" si="34"/>
        <v>0</v>
      </c>
      <c r="T158" s="20">
        <f t="shared" si="35"/>
        <v>0</v>
      </c>
      <c r="U158" s="20">
        <f t="shared" si="36"/>
        <v>0</v>
      </c>
      <c r="X158" s="20"/>
      <c r="Y158" s="20"/>
      <c r="Z158" s="20"/>
      <c r="AA158" s="20"/>
      <c r="AB158" s="20"/>
    </row>
    <row r="159" spans="1:28" s="22" customFormat="1">
      <c r="A159" s="20" t="s">
        <v>102</v>
      </c>
      <c r="B159" s="23">
        <v>39798</v>
      </c>
      <c r="C159" s="20" t="s">
        <v>49</v>
      </c>
      <c r="D159" s="20" t="s">
        <v>74</v>
      </c>
      <c r="E159" s="20" t="s">
        <v>4</v>
      </c>
      <c r="F159" s="24">
        <v>1.25</v>
      </c>
      <c r="G159" s="24" t="s">
        <v>36</v>
      </c>
      <c r="H159" s="34">
        <v>0.69294176970568166</v>
      </c>
      <c r="I159" s="20">
        <v>0.442</v>
      </c>
      <c r="J159" s="20">
        <v>2.7599999999999999E-3</v>
      </c>
      <c r="K159" s="20">
        <v>7.34</v>
      </c>
      <c r="L159" s="20">
        <v>9.6000000000000002E-2</v>
      </c>
      <c r="M159" s="20">
        <v>0.51100000000000001</v>
      </c>
      <c r="N159" s="20">
        <v>3.07</v>
      </c>
      <c r="O159" s="20">
        <v>8.6999999999999994E-2</v>
      </c>
      <c r="P159" s="20">
        <v>106</v>
      </c>
      <c r="Q159" s="20"/>
      <c r="R159" s="20">
        <f t="shared" si="33"/>
        <v>0</v>
      </c>
      <c r="S159" s="20">
        <f t="shared" si="34"/>
        <v>0</v>
      </c>
      <c r="T159" s="20">
        <f t="shared" si="35"/>
        <v>0</v>
      </c>
      <c r="U159" s="20">
        <f t="shared" si="36"/>
        <v>1</v>
      </c>
      <c r="X159" s="20"/>
      <c r="Y159" s="20"/>
      <c r="Z159" s="20"/>
      <c r="AA159" s="20"/>
      <c r="AB159" s="20"/>
    </row>
    <row r="160" spans="1:28" s="22" customFormat="1">
      <c r="A160" s="20" t="s">
        <v>102</v>
      </c>
      <c r="B160" s="23">
        <v>39798</v>
      </c>
      <c r="C160" s="20" t="s">
        <v>103</v>
      </c>
      <c r="D160" s="20" t="s">
        <v>74</v>
      </c>
      <c r="E160" s="20" t="s">
        <v>4</v>
      </c>
      <c r="F160" s="24">
        <v>1.42</v>
      </c>
      <c r="G160" s="24" t="s">
        <v>36</v>
      </c>
      <c r="H160" s="34">
        <v>0.49792987619490359</v>
      </c>
      <c r="I160" s="20">
        <v>0.70599999999999996</v>
      </c>
      <c r="J160" s="20">
        <v>2.4299999999999999E-3</v>
      </c>
      <c r="K160" s="20">
        <v>26.1</v>
      </c>
      <c r="L160" s="20">
        <v>4.2799999999999998E-2</v>
      </c>
      <c r="M160" s="20">
        <v>0.50600000000000001</v>
      </c>
      <c r="N160" s="20">
        <v>4.25</v>
      </c>
      <c r="O160" s="20">
        <v>5.6000000000000001E-2</v>
      </c>
      <c r="P160" s="20">
        <v>58.2</v>
      </c>
      <c r="Q160" s="20"/>
      <c r="R160" s="20">
        <f t="shared" si="33"/>
        <v>0</v>
      </c>
      <c r="S160" s="20">
        <f t="shared" si="34"/>
        <v>0</v>
      </c>
      <c r="T160" s="20">
        <f t="shared" si="35"/>
        <v>0</v>
      </c>
      <c r="U160" s="20">
        <f t="shared" si="36"/>
        <v>0</v>
      </c>
      <c r="X160" s="20"/>
      <c r="Y160" s="20"/>
      <c r="Z160" s="20"/>
      <c r="AA160" s="20"/>
      <c r="AB160" s="20"/>
    </row>
    <row r="161" spans="1:28" s="22" customFormat="1">
      <c r="A161" s="20" t="s">
        <v>102</v>
      </c>
      <c r="B161" s="23">
        <v>39798</v>
      </c>
      <c r="C161" s="20" t="s">
        <v>13</v>
      </c>
      <c r="D161" s="20" t="s">
        <v>74</v>
      </c>
      <c r="E161" s="20" t="s">
        <v>4</v>
      </c>
      <c r="F161" s="24">
        <v>1.49</v>
      </c>
      <c r="G161" s="24" t="s">
        <v>36</v>
      </c>
      <c r="H161" s="35">
        <v>2.5248179310766896</v>
      </c>
      <c r="I161" s="20">
        <v>0.55700000000000005</v>
      </c>
      <c r="J161" s="20">
        <v>2.8500000000000001E-3</v>
      </c>
      <c r="K161" s="20">
        <v>21.8</v>
      </c>
      <c r="L161" s="20">
        <v>8.4699999999999998E-2</v>
      </c>
      <c r="M161" s="20">
        <v>0.44900000000000001</v>
      </c>
      <c r="N161" s="20">
        <v>2.34</v>
      </c>
      <c r="O161" s="20">
        <v>1.06</v>
      </c>
      <c r="P161" s="20">
        <v>21.1</v>
      </c>
      <c r="Q161" s="20"/>
      <c r="R161" s="20">
        <f t="shared" si="33"/>
        <v>0</v>
      </c>
      <c r="S161" s="20">
        <f t="shared" si="34"/>
        <v>0</v>
      </c>
      <c r="T161" s="20">
        <f t="shared" si="35"/>
        <v>0</v>
      </c>
      <c r="U161" s="20">
        <f t="shared" si="36"/>
        <v>0</v>
      </c>
      <c r="X161" s="20"/>
      <c r="Y161" s="20"/>
      <c r="Z161" s="20"/>
      <c r="AA161" s="20"/>
      <c r="AB161" s="20"/>
    </row>
    <row r="162" spans="1:28" s="22" customFormat="1">
      <c r="A162" s="20" t="s">
        <v>102</v>
      </c>
      <c r="B162" s="23">
        <v>39798</v>
      </c>
      <c r="C162" s="20" t="s">
        <v>104</v>
      </c>
      <c r="D162" s="20" t="s">
        <v>74</v>
      </c>
      <c r="E162" s="20" t="s">
        <v>4</v>
      </c>
      <c r="F162" s="24">
        <v>1.4</v>
      </c>
      <c r="G162" s="24" t="s">
        <v>36</v>
      </c>
      <c r="H162" s="34">
        <v>0.98998444204295211</v>
      </c>
      <c r="I162" s="20">
        <v>0.499</v>
      </c>
      <c r="J162" s="20">
        <v>2E-3</v>
      </c>
      <c r="K162" s="20">
        <v>8.81</v>
      </c>
      <c r="L162" s="20">
        <v>7.1999999999999995E-2</v>
      </c>
      <c r="M162" s="20">
        <v>0.35499999999999998</v>
      </c>
      <c r="N162" s="20">
        <v>5.93</v>
      </c>
      <c r="O162" s="20">
        <v>7.85E-2</v>
      </c>
      <c r="P162" s="20">
        <v>83.4</v>
      </c>
      <c r="Q162" s="20"/>
      <c r="R162" s="20">
        <f t="shared" si="33"/>
        <v>0</v>
      </c>
      <c r="S162" s="20">
        <f t="shared" si="34"/>
        <v>1</v>
      </c>
      <c r="T162" s="20">
        <f t="shared" si="35"/>
        <v>0</v>
      </c>
      <c r="U162" s="20">
        <f t="shared" si="36"/>
        <v>0</v>
      </c>
      <c r="X162" s="20"/>
      <c r="Y162" s="20"/>
      <c r="Z162" s="20"/>
      <c r="AA162" s="20"/>
      <c r="AB162" s="20"/>
    </row>
    <row r="163" spans="1:28" s="22" customFormat="1">
      <c r="A163" s="20" t="s">
        <v>105</v>
      </c>
      <c r="B163" s="23">
        <v>39821</v>
      </c>
      <c r="C163" s="20" t="s">
        <v>50</v>
      </c>
      <c r="D163" s="20" t="s">
        <v>74</v>
      </c>
      <c r="E163" s="20" t="s">
        <v>4</v>
      </c>
      <c r="F163" s="24">
        <v>1.1000000000000001</v>
      </c>
      <c r="G163" s="24" t="s">
        <v>36</v>
      </c>
      <c r="H163" s="34">
        <v>1.7488952854922724</v>
      </c>
      <c r="I163" s="20">
        <v>0.55300000000000005</v>
      </c>
      <c r="J163" s="20">
        <v>9.9299999999999996E-3</v>
      </c>
      <c r="K163" s="20">
        <v>12.1</v>
      </c>
      <c r="L163" s="20">
        <v>0.156</v>
      </c>
      <c r="M163" s="20">
        <v>0.59499999999999997</v>
      </c>
      <c r="N163" s="20">
        <v>10.4</v>
      </c>
      <c r="O163" s="20">
        <v>0.372</v>
      </c>
      <c r="P163" s="20">
        <v>121</v>
      </c>
      <c r="Q163" s="20"/>
      <c r="R163" s="20">
        <f t="shared" si="33"/>
        <v>0</v>
      </c>
      <c r="S163" s="20">
        <f t="shared" si="34"/>
        <v>1</v>
      </c>
      <c r="T163" s="20">
        <f t="shared" si="35"/>
        <v>0</v>
      </c>
      <c r="U163" s="20">
        <f t="shared" si="36"/>
        <v>1</v>
      </c>
      <c r="X163" s="20"/>
      <c r="Y163" s="20"/>
      <c r="Z163" s="20"/>
      <c r="AA163" s="20"/>
      <c r="AB163" s="20"/>
    </row>
    <row r="164" spans="1:28" s="22" customFormat="1">
      <c r="A164" s="20" t="s">
        <v>106</v>
      </c>
      <c r="B164" s="23">
        <v>39865</v>
      </c>
      <c r="C164" s="20" t="s">
        <v>104</v>
      </c>
      <c r="D164" s="20" t="s">
        <v>74</v>
      </c>
      <c r="E164" s="20" t="s">
        <v>4</v>
      </c>
      <c r="F164" s="24">
        <v>0.56999999999999995</v>
      </c>
      <c r="G164" s="24" t="s">
        <v>37</v>
      </c>
      <c r="H164" s="34">
        <v>1.6162291663055086</v>
      </c>
      <c r="I164" s="20">
        <v>1.19</v>
      </c>
      <c r="J164" s="20">
        <v>4.3400000000000001E-3</v>
      </c>
      <c r="K164" s="20">
        <v>71.7</v>
      </c>
      <c r="L164" s="20">
        <v>0.11700000000000001</v>
      </c>
      <c r="M164" s="20">
        <v>0.873</v>
      </c>
      <c r="N164" s="20">
        <v>26.7</v>
      </c>
      <c r="O164" s="20">
        <v>0.28699999999999998</v>
      </c>
      <c r="P164" s="20">
        <v>113</v>
      </c>
      <c r="Q164" s="20"/>
      <c r="R164" s="20">
        <f t="shared" si="33"/>
        <v>0</v>
      </c>
      <c r="S164" s="20">
        <f t="shared" si="34"/>
        <v>1</v>
      </c>
      <c r="T164" s="20">
        <f t="shared" si="35"/>
        <v>0</v>
      </c>
      <c r="U164" s="20">
        <f t="shared" si="36"/>
        <v>1</v>
      </c>
      <c r="X164" s="20"/>
      <c r="Y164" s="20"/>
      <c r="Z164" s="20"/>
      <c r="AA164" s="20"/>
      <c r="AB164" s="20"/>
    </row>
    <row r="165" spans="1:28" s="22" customFormat="1">
      <c r="A165" s="20" t="s">
        <v>106</v>
      </c>
      <c r="B165" s="23">
        <v>39865</v>
      </c>
      <c r="C165" s="20" t="s">
        <v>49</v>
      </c>
      <c r="D165" s="20" t="s">
        <v>74</v>
      </c>
      <c r="E165" s="20" t="s">
        <v>4</v>
      </c>
      <c r="F165" s="24">
        <v>0.53</v>
      </c>
      <c r="G165" s="24" t="s">
        <v>37</v>
      </c>
      <c r="H165" s="34">
        <v>1.3156077719088151</v>
      </c>
      <c r="I165" s="20">
        <v>0.84099999999999997</v>
      </c>
      <c r="J165" s="20">
        <v>5.2100000000000002E-3</v>
      </c>
      <c r="K165" s="20">
        <v>20</v>
      </c>
      <c r="L165" s="20">
        <v>0.10199999999999999</v>
      </c>
      <c r="M165" s="20">
        <v>0.78400000000000003</v>
      </c>
      <c r="N165" s="20">
        <v>7.83</v>
      </c>
      <c r="O165" s="20">
        <v>0.20300000000000001</v>
      </c>
      <c r="P165" s="20">
        <v>118</v>
      </c>
      <c r="Q165" s="20"/>
      <c r="R165" s="20">
        <f t="shared" si="33"/>
        <v>0</v>
      </c>
      <c r="S165" s="20">
        <f t="shared" si="34"/>
        <v>1</v>
      </c>
      <c r="T165" s="20">
        <f t="shared" si="35"/>
        <v>0</v>
      </c>
      <c r="U165" s="20">
        <f t="shared" si="36"/>
        <v>1</v>
      </c>
      <c r="X165" s="20"/>
      <c r="Y165" s="20"/>
      <c r="Z165" s="20"/>
      <c r="AA165" s="20"/>
      <c r="AB165" s="20"/>
    </row>
    <row r="166" spans="1:28" s="22" customFormat="1">
      <c r="A166" s="20" t="s">
        <v>106</v>
      </c>
      <c r="B166" s="23">
        <v>39865</v>
      </c>
      <c r="C166" s="20" t="s">
        <v>107</v>
      </c>
      <c r="D166" s="20" t="s">
        <v>74</v>
      </c>
      <c r="E166" s="20" t="s">
        <v>4</v>
      </c>
      <c r="F166" s="24">
        <v>0.53</v>
      </c>
      <c r="G166" s="24" t="s">
        <v>37</v>
      </c>
      <c r="H166" s="34">
        <v>1.2827469971286423</v>
      </c>
      <c r="I166" s="20">
        <v>0.80600000000000005</v>
      </c>
      <c r="J166" s="20">
        <v>6.6299999999999996E-3</v>
      </c>
      <c r="K166" s="20">
        <v>20.9</v>
      </c>
      <c r="L166" s="20">
        <v>0.109</v>
      </c>
      <c r="M166" s="20">
        <v>0.83799999999999997</v>
      </c>
      <c r="N166" s="20">
        <v>8.16</v>
      </c>
      <c r="O166" s="20">
        <v>0.21</v>
      </c>
      <c r="P166" s="20">
        <v>121</v>
      </c>
      <c r="Q166" s="20"/>
      <c r="R166" s="20">
        <f t="shared" si="33"/>
        <v>0</v>
      </c>
      <c r="S166" s="20">
        <f t="shared" si="34"/>
        <v>1</v>
      </c>
      <c r="T166" s="20">
        <f t="shared" si="35"/>
        <v>0</v>
      </c>
      <c r="U166" s="20">
        <f t="shared" si="36"/>
        <v>1</v>
      </c>
      <c r="X166" s="20"/>
      <c r="Y166" s="20"/>
      <c r="Z166" s="20"/>
      <c r="AA166" s="20"/>
      <c r="AB166" s="20"/>
    </row>
    <row r="167" spans="1:28" s="22" customFormat="1">
      <c r="A167" s="20" t="s">
        <v>106</v>
      </c>
      <c r="B167" s="23">
        <v>39865</v>
      </c>
      <c r="C167" s="20" t="s">
        <v>50</v>
      </c>
      <c r="D167" s="20" t="s">
        <v>74</v>
      </c>
      <c r="E167" s="20" t="s">
        <v>4</v>
      </c>
      <c r="F167" s="24">
        <v>0.28000000000000003</v>
      </c>
      <c r="G167" s="24" t="s">
        <v>38</v>
      </c>
      <c r="H167" s="34">
        <v>3.1422397264276389</v>
      </c>
      <c r="I167" s="20">
        <v>0.624</v>
      </c>
      <c r="J167" s="20">
        <v>2.3900000000000001E-2</v>
      </c>
      <c r="K167" s="20">
        <v>21.6</v>
      </c>
      <c r="L167" s="20">
        <v>0.156</v>
      </c>
      <c r="M167" s="20">
        <v>0.66800000000000004</v>
      </c>
      <c r="N167" s="20">
        <v>15.3</v>
      </c>
      <c r="O167" s="20">
        <v>0.42899999999999999</v>
      </c>
      <c r="P167" s="20">
        <v>104</v>
      </c>
      <c r="Q167" s="20"/>
      <c r="R167" s="20">
        <f t="shared" si="33"/>
        <v>0</v>
      </c>
      <c r="S167" s="20">
        <f t="shared" si="34"/>
        <v>1</v>
      </c>
      <c r="T167" s="20">
        <f t="shared" si="35"/>
        <v>0</v>
      </c>
      <c r="U167" s="20">
        <f t="shared" si="36"/>
        <v>1</v>
      </c>
      <c r="X167" s="20"/>
      <c r="Y167" s="20"/>
      <c r="Z167" s="20"/>
      <c r="AA167" s="20"/>
      <c r="AB167" s="20"/>
    </row>
    <row r="168" spans="1:28" s="22" customFormat="1">
      <c r="A168" s="20" t="s">
        <v>106</v>
      </c>
      <c r="B168" s="23">
        <v>39865</v>
      </c>
      <c r="C168" s="20" t="s">
        <v>6</v>
      </c>
      <c r="D168" s="20" t="s">
        <v>74</v>
      </c>
      <c r="E168" s="20" t="s">
        <v>4</v>
      </c>
      <c r="F168" s="24">
        <v>0.34</v>
      </c>
      <c r="G168" s="24" t="s">
        <v>38</v>
      </c>
      <c r="H168" s="34">
        <v>6.1768906843639195</v>
      </c>
      <c r="I168" s="20">
        <v>5.99</v>
      </c>
      <c r="J168" s="20">
        <v>9.0700000000000003E-2</v>
      </c>
      <c r="K168" s="20">
        <v>26.7</v>
      </c>
      <c r="L168" s="20">
        <v>0.17699999999999999</v>
      </c>
      <c r="M168" s="20">
        <v>0.751</v>
      </c>
      <c r="N168" s="20">
        <v>29.3</v>
      </c>
      <c r="O168" s="20">
        <v>0.54600000000000004</v>
      </c>
      <c r="P168" s="20">
        <v>61.4</v>
      </c>
      <c r="Q168" s="20"/>
      <c r="R168" s="20">
        <f t="shared" si="33"/>
        <v>0</v>
      </c>
      <c r="S168" s="20">
        <f t="shared" si="34"/>
        <v>1</v>
      </c>
      <c r="T168" s="20">
        <f t="shared" si="35"/>
        <v>0</v>
      </c>
      <c r="U168" s="20">
        <f t="shared" si="36"/>
        <v>0</v>
      </c>
      <c r="X168" s="20"/>
      <c r="Y168" s="20"/>
      <c r="Z168" s="20"/>
      <c r="AA168" s="20"/>
      <c r="AB168" s="20"/>
    </row>
    <row r="169" spans="1:28" s="22" customFormat="1">
      <c r="A169" s="20" t="s">
        <v>106</v>
      </c>
      <c r="B169" s="23">
        <v>39865</v>
      </c>
      <c r="C169" s="20" t="s">
        <v>13</v>
      </c>
      <c r="D169" s="20" t="s">
        <v>74</v>
      </c>
      <c r="E169" s="20" t="s">
        <v>4</v>
      </c>
      <c r="F169" s="24">
        <v>0.56999999999999995</v>
      </c>
      <c r="G169" s="24" t="s">
        <v>37</v>
      </c>
      <c r="H169" s="34">
        <v>2.8639137920077751</v>
      </c>
      <c r="I169" s="20">
        <v>0.46800000000000003</v>
      </c>
      <c r="J169" s="20">
        <v>1.06E-3</v>
      </c>
      <c r="K169" s="20">
        <v>30.2</v>
      </c>
      <c r="L169" s="20">
        <v>2.6499999999999999E-2</v>
      </c>
      <c r="M169" s="20">
        <v>0.56299999999999994</v>
      </c>
      <c r="N169" s="20">
        <v>3.99</v>
      </c>
      <c r="O169" s="20">
        <v>1.29</v>
      </c>
      <c r="P169" s="20">
        <v>44.3</v>
      </c>
      <c r="Q169" s="20"/>
      <c r="R169" s="20">
        <f t="shared" si="33"/>
        <v>0</v>
      </c>
      <c r="S169" s="20">
        <f t="shared" si="34"/>
        <v>0</v>
      </c>
      <c r="T169" s="20">
        <f t="shared" si="35"/>
        <v>0</v>
      </c>
      <c r="U169" s="20">
        <f t="shared" si="36"/>
        <v>0</v>
      </c>
      <c r="X169" s="20"/>
      <c r="Y169" s="20"/>
      <c r="Z169" s="20"/>
      <c r="AA169" s="20"/>
      <c r="AB169" s="20"/>
    </row>
    <row r="170" spans="1:28" s="22" customFormat="1">
      <c r="A170" s="20" t="s">
        <v>106</v>
      </c>
      <c r="B170" s="23">
        <v>39865</v>
      </c>
      <c r="C170" s="20" t="s">
        <v>103</v>
      </c>
      <c r="D170" s="20" t="s">
        <v>74</v>
      </c>
      <c r="E170" s="20" t="s">
        <v>4</v>
      </c>
      <c r="F170" s="24">
        <v>0.52</v>
      </c>
      <c r="G170" s="24" t="s">
        <v>37</v>
      </c>
      <c r="H170" s="34">
        <v>0.86295493410268509</v>
      </c>
      <c r="I170" s="20">
        <v>1.23</v>
      </c>
      <c r="J170" s="20">
        <v>6.2899999999999996E-3</v>
      </c>
      <c r="K170" s="20">
        <v>34.200000000000003</v>
      </c>
      <c r="L170" s="20">
        <v>4.6199999999999998E-2</v>
      </c>
      <c r="M170" s="20">
        <v>0.97899999999999998</v>
      </c>
      <c r="N170" s="20">
        <v>10.7</v>
      </c>
      <c r="O170" s="20">
        <v>0.183</v>
      </c>
      <c r="P170" s="20">
        <v>54</v>
      </c>
      <c r="Q170" s="20"/>
      <c r="R170" s="20">
        <f t="shared" si="33"/>
        <v>0</v>
      </c>
      <c r="S170" s="20">
        <f t="shared" si="34"/>
        <v>1</v>
      </c>
      <c r="T170" s="20">
        <f t="shared" si="35"/>
        <v>0</v>
      </c>
      <c r="U170" s="20">
        <f t="shared" si="36"/>
        <v>0</v>
      </c>
      <c r="X170" s="20"/>
      <c r="Y170" s="20"/>
      <c r="Z170" s="20"/>
      <c r="AA170" s="20"/>
      <c r="AB170" s="20"/>
    </row>
    <row r="171" spans="1:28" s="22" customFormat="1">
      <c r="A171" s="20" t="s">
        <v>108</v>
      </c>
      <c r="B171" s="23" t="s">
        <v>109</v>
      </c>
      <c r="C171" s="20" t="s">
        <v>6</v>
      </c>
      <c r="D171" s="20" t="s">
        <v>74</v>
      </c>
      <c r="E171" s="20" t="s">
        <v>4</v>
      </c>
      <c r="F171" s="24">
        <v>1.1599999999999999</v>
      </c>
      <c r="G171" s="24" t="s">
        <v>36</v>
      </c>
      <c r="H171" s="34">
        <v>6.53</v>
      </c>
      <c r="I171" s="20">
        <v>5.52</v>
      </c>
      <c r="J171" s="20">
        <v>9.2999999999999999E-2</v>
      </c>
      <c r="K171" s="20">
        <v>16.7</v>
      </c>
      <c r="L171" s="20">
        <v>0.16200000000000001</v>
      </c>
      <c r="M171" s="20">
        <v>0.503</v>
      </c>
      <c r="N171" s="20">
        <v>23.5</v>
      </c>
      <c r="O171" s="20">
        <v>0.40300000000000002</v>
      </c>
      <c r="P171" s="20">
        <v>59.6</v>
      </c>
      <c r="Q171" s="20"/>
      <c r="R171" s="20">
        <f t="shared" si="33"/>
        <v>0</v>
      </c>
      <c r="S171" s="20">
        <f t="shared" si="34"/>
        <v>1</v>
      </c>
      <c r="T171" s="20">
        <f t="shared" si="35"/>
        <v>0</v>
      </c>
      <c r="U171" s="20">
        <f t="shared" si="36"/>
        <v>0</v>
      </c>
      <c r="V171" s="22">
        <f t="shared" ref="V171:V177" si="37">IF(N171&gt;V$187,1,0)</f>
        <v>1</v>
      </c>
      <c r="W171" s="22">
        <f t="shared" ref="W171:W177" si="38">IF(P171&gt;W$187,1,0)</f>
        <v>1</v>
      </c>
      <c r="X171" s="20"/>
      <c r="Y171" s="20"/>
      <c r="Z171" s="20"/>
      <c r="AA171" s="20"/>
      <c r="AB171" s="20"/>
    </row>
    <row r="172" spans="1:28" s="22" customFormat="1">
      <c r="A172" s="20" t="s">
        <v>108</v>
      </c>
      <c r="B172" s="23" t="s">
        <v>110</v>
      </c>
      <c r="C172" s="20" t="s">
        <v>13</v>
      </c>
      <c r="D172" s="20" t="s">
        <v>74</v>
      </c>
      <c r="E172" s="20" t="s">
        <v>4</v>
      </c>
      <c r="F172" s="24">
        <v>1.49</v>
      </c>
      <c r="G172" s="24" t="s">
        <v>36</v>
      </c>
      <c r="H172" s="34">
        <v>7.85</v>
      </c>
      <c r="I172" s="20">
        <v>0.51100000000000001</v>
      </c>
      <c r="J172" s="20">
        <v>4.1999999999999997E-3</v>
      </c>
      <c r="K172" s="20">
        <v>27.8</v>
      </c>
      <c r="L172" s="20">
        <v>2.2800000000000001E-2</v>
      </c>
      <c r="M172" s="20">
        <v>0.443</v>
      </c>
      <c r="N172" s="20">
        <v>4.53</v>
      </c>
      <c r="O172" s="20">
        <v>1.08</v>
      </c>
      <c r="P172" s="20">
        <v>39.799999999999997</v>
      </c>
      <c r="Q172" s="20"/>
      <c r="R172" s="20">
        <f t="shared" si="33"/>
        <v>0</v>
      </c>
      <c r="S172" s="20">
        <f t="shared" si="34"/>
        <v>0</v>
      </c>
      <c r="T172" s="20">
        <f t="shared" si="35"/>
        <v>0</v>
      </c>
      <c r="U172" s="20">
        <f t="shared" si="36"/>
        <v>0</v>
      </c>
      <c r="V172" s="22">
        <f t="shared" si="37"/>
        <v>1</v>
      </c>
      <c r="W172" s="22">
        <f t="shared" si="38"/>
        <v>1</v>
      </c>
      <c r="X172" s="20"/>
      <c r="Y172" s="20"/>
      <c r="Z172" s="20"/>
      <c r="AA172" s="20"/>
      <c r="AB172" s="20"/>
    </row>
    <row r="173" spans="1:28" s="22" customFormat="1">
      <c r="A173" s="20" t="s">
        <v>108</v>
      </c>
      <c r="B173" s="23" t="s">
        <v>111</v>
      </c>
      <c r="C173" s="20" t="s">
        <v>104</v>
      </c>
      <c r="D173" s="20" t="s">
        <v>74</v>
      </c>
      <c r="E173" s="20" t="s">
        <v>4</v>
      </c>
      <c r="F173" s="24">
        <v>1.5</v>
      </c>
      <c r="G173" s="24" t="s">
        <v>36</v>
      </c>
      <c r="H173" s="34">
        <v>2.11</v>
      </c>
      <c r="I173" s="20">
        <v>0.98899999999999999</v>
      </c>
      <c r="J173" s="20">
        <v>7.5700000000000003E-3</v>
      </c>
      <c r="K173" s="20">
        <v>11.6</v>
      </c>
      <c r="L173" s="20">
        <v>0.17199999999999999</v>
      </c>
      <c r="M173" s="20">
        <v>1.1100000000000001</v>
      </c>
      <c r="N173" s="20">
        <v>15.8</v>
      </c>
      <c r="O173" s="20">
        <v>0.109</v>
      </c>
      <c r="P173" s="20">
        <v>123</v>
      </c>
      <c r="Q173" s="20"/>
      <c r="R173" s="20">
        <f t="shared" si="33"/>
        <v>0</v>
      </c>
      <c r="S173" s="20">
        <f t="shared" si="34"/>
        <v>1</v>
      </c>
      <c r="T173" s="20">
        <f t="shared" si="35"/>
        <v>0</v>
      </c>
      <c r="U173" s="20">
        <f t="shared" si="36"/>
        <v>1</v>
      </c>
      <c r="V173" s="22">
        <f t="shared" si="37"/>
        <v>1</v>
      </c>
      <c r="W173" s="22">
        <f t="shared" si="38"/>
        <v>1</v>
      </c>
      <c r="X173" s="20"/>
      <c r="Y173" s="20"/>
      <c r="Z173" s="20"/>
      <c r="AA173" s="20"/>
      <c r="AB173" s="20"/>
    </row>
    <row r="174" spans="1:28" s="22" customFormat="1">
      <c r="A174" s="20" t="s">
        <v>108</v>
      </c>
      <c r="B174" s="23" t="s">
        <v>112</v>
      </c>
      <c r="C174" s="20" t="s">
        <v>50</v>
      </c>
      <c r="D174" s="20" t="s">
        <v>74</v>
      </c>
      <c r="E174" s="20" t="s">
        <v>4</v>
      </c>
      <c r="F174" s="24">
        <v>1.23</v>
      </c>
      <c r="G174" s="24" t="s">
        <v>36</v>
      </c>
      <c r="H174" s="34">
        <v>2.94</v>
      </c>
      <c r="I174" s="20">
        <v>0.78300000000000003</v>
      </c>
      <c r="J174" s="20">
        <v>2.2200000000000001E-2</v>
      </c>
      <c r="K174" s="20">
        <v>11.9</v>
      </c>
      <c r="L174" s="20">
        <v>0.14499999999999999</v>
      </c>
      <c r="M174" s="20">
        <v>0.61099999999999999</v>
      </c>
      <c r="N174" s="20">
        <v>13.6</v>
      </c>
      <c r="O174" s="20">
        <v>0.38400000000000001</v>
      </c>
      <c r="P174" s="20">
        <v>114</v>
      </c>
      <c r="Q174" s="20"/>
      <c r="R174" s="20">
        <f t="shared" si="33"/>
        <v>0</v>
      </c>
      <c r="S174" s="20">
        <f t="shared" si="34"/>
        <v>1</v>
      </c>
      <c r="T174" s="20">
        <f t="shared" si="35"/>
        <v>0</v>
      </c>
      <c r="U174" s="20">
        <f t="shared" si="36"/>
        <v>1</v>
      </c>
      <c r="V174" s="22">
        <f t="shared" si="37"/>
        <v>1</v>
      </c>
      <c r="W174" s="22">
        <f t="shared" si="38"/>
        <v>1</v>
      </c>
      <c r="X174" s="20"/>
      <c r="Y174" s="20"/>
      <c r="Z174" s="20"/>
      <c r="AA174" s="20"/>
      <c r="AB174" s="20"/>
    </row>
    <row r="175" spans="1:28" s="22" customFormat="1">
      <c r="A175" s="20" t="s">
        <v>108</v>
      </c>
      <c r="B175" s="23" t="s">
        <v>113</v>
      </c>
      <c r="C175" s="20" t="s">
        <v>49</v>
      </c>
      <c r="D175" s="20" t="s">
        <v>74</v>
      </c>
      <c r="E175" s="20" t="s">
        <v>4</v>
      </c>
      <c r="F175" s="24">
        <v>1.41</v>
      </c>
      <c r="G175" s="24" t="s">
        <v>36</v>
      </c>
      <c r="H175" s="34">
        <v>1.1100000000000001</v>
      </c>
      <c r="I175" s="20">
        <v>0.497</v>
      </c>
      <c r="J175" s="20">
        <v>3.2299999999999998E-3</v>
      </c>
      <c r="K175" s="20">
        <v>12.1</v>
      </c>
      <c r="L175" s="20">
        <v>9.5600000000000004E-2</v>
      </c>
      <c r="M175" s="20">
        <v>0.56100000000000005</v>
      </c>
      <c r="N175" s="20">
        <v>5.79</v>
      </c>
      <c r="O175" s="20">
        <v>0.16500000000000001</v>
      </c>
      <c r="P175" s="20">
        <v>106</v>
      </c>
      <c r="Q175" s="20"/>
      <c r="R175" s="20">
        <f t="shared" si="33"/>
        <v>0</v>
      </c>
      <c r="S175" s="20">
        <f t="shared" si="34"/>
        <v>0</v>
      </c>
      <c r="T175" s="20">
        <f t="shared" si="35"/>
        <v>0</v>
      </c>
      <c r="U175" s="20">
        <f t="shared" si="36"/>
        <v>1</v>
      </c>
      <c r="V175" s="22">
        <f t="shared" si="37"/>
        <v>1</v>
      </c>
      <c r="W175" s="22">
        <f t="shared" si="38"/>
        <v>1</v>
      </c>
      <c r="X175" s="20"/>
      <c r="Y175" s="20"/>
      <c r="Z175" s="20"/>
      <c r="AA175" s="20"/>
      <c r="AB175" s="20"/>
    </row>
    <row r="176" spans="1:28" s="22" customFormat="1">
      <c r="A176" s="20" t="s">
        <v>108</v>
      </c>
      <c r="B176" s="23" t="s">
        <v>114</v>
      </c>
      <c r="C176" s="20" t="s">
        <v>115</v>
      </c>
      <c r="D176" s="20" t="s">
        <v>74</v>
      </c>
      <c r="E176" s="20" t="s">
        <v>4</v>
      </c>
      <c r="F176" s="24">
        <v>1.6</v>
      </c>
      <c r="G176" s="24" t="s">
        <v>36</v>
      </c>
      <c r="H176" s="34">
        <v>0.79200000000000004</v>
      </c>
      <c r="I176" s="20">
        <v>1.1000000000000001</v>
      </c>
      <c r="J176" s="20">
        <v>6.0600000000000003E-3</v>
      </c>
      <c r="K176" s="20">
        <v>20.399999999999999</v>
      </c>
      <c r="L176" s="20">
        <v>2.4500000000000001E-2</v>
      </c>
      <c r="M176" s="20">
        <v>0.59199999999999997</v>
      </c>
      <c r="N176" s="20">
        <v>6.48</v>
      </c>
      <c r="O176" s="20">
        <v>5.28E-2</v>
      </c>
      <c r="P176" s="20">
        <v>33</v>
      </c>
      <c r="Q176" s="20"/>
      <c r="R176" s="20">
        <f t="shared" si="33"/>
        <v>0</v>
      </c>
      <c r="S176" s="20">
        <f t="shared" si="34"/>
        <v>1</v>
      </c>
      <c r="T176" s="20">
        <f t="shared" si="35"/>
        <v>0</v>
      </c>
      <c r="U176" s="20">
        <f t="shared" si="36"/>
        <v>0</v>
      </c>
      <c r="V176" s="22">
        <f t="shared" si="37"/>
        <v>1</v>
      </c>
      <c r="W176" s="22">
        <f t="shared" si="38"/>
        <v>1</v>
      </c>
      <c r="X176" s="20"/>
      <c r="Y176" s="20"/>
      <c r="Z176" s="20"/>
      <c r="AA176" s="20"/>
      <c r="AB176" s="20"/>
    </row>
    <row r="177" spans="1:29" s="22" customFormat="1">
      <c r="A177" s="20" t="s">
        <v>108</v>
      </c>
      <c r="B177" s="23" t="s">
        <v>114</v>
      </c>
      <c r="C177" s="20" t="s">
        <v>116</v>
      </c>
      <c r="D177" s="20" t="s">
        <v>74</v>
      </c>
      <c r="E177" s="20" t="s">
        <v>4</v>
      </c>
      <c r="F177" s="24">
        <v>1.6</v>
      </c>
      <c r="G177" s="24" t="s">
        <v>36</v>
      </c>
      <c r="H177" s="34">
        <v>0.83</v>
      </c>
      <c r="I177" s="20">
        <v>1.07</v>
      </c>
      <c r="J177" s="20">
        <v>5.6699999999999997E-3</v>
      </c>
      <c r="K177" s="20">
        <v>21.2</v>
      </c>
      <c r="L177" s="20">
        <v>2.0199999999999999E-2</v>
      </c>
      <c r="M177" s="20">
        <v>0.59899999999999998</v>
      </c>
      <c r="N177" s="20">
        <v>6.57</v>
      </c>
      <c r="O177" s="20">
        <v>6.1199999999999997E-2</v>
      </c>
      <c r="P177" s="20">
        <v>32.9</v>
      </c>
      <c r="Q177" s="20"/>
      <c r="R177" s="20">
        <f t="shared" si="33"/>
        <v>0</v>
      </c>
      <c r="S177" s="20">
        <f t="shared" si="34"/>
        <v>1</v>
      </c>
      <c r="T177" s="20">
        <f t="shared" si="35"/>
        <v>0</v>
      </c>
      <c r="U177" s="20">
        <f t="shared" si="36"/>
        <v>0</v>
      </c>
      <c r="V177" s="22">
        <f t="shared" si="37"/>
        <v>1</v>
      </c>
      <c r="W177" s="22">
        <f t="shared" si="38"/>
        <v>1</v>
      </c>
      <c r="X177" s="20"/>
      <c r="Y177" s="20"/>
      <c r="Z177" s="20"/>
      <c r="AA177" s="20"/>
      <c r="AB177" s="20"/>
    </row>
    <row r="179" spans="1:29">
      <c r="A179" s="9" t="s">
        <v>52</v>
      </c>
      <c r="B179" s="10"/>
      <c r="C179" s="9"/>
      <c r="D179" s="9"/>
      <c r="E179" s="11" t="s">
        <v>3</v>
      </c>
      <c r="F179" s="12" t="s">
        <v>28</v>
      </c>
      <c r="G179" s="12"/>
      <c r="H179" s="13">
        <f>AVERAGE(H3:H90)</f>
        <v>24.992235150073881</v>
      </c>
      <c r="I179" s="13">
        <f>AVERAGE(I3:I90)</f>
        <v>1.5574939759036144</v>
      </c>
      <c r="J179" s="13">
        <f>AVERAGE(J3:J90)</f>
        <v>4.1649770114942523E-2</v>
      </c>
      <c r="K179" s="13">
        <f>AVERAGE(K3:K90)</f>
        <v>359.16321839080462</v>
      </c>
      <c r="L179" s="13">
        <f>AVERAGE(L3:L90)</f>
        <v>0.26182183908045992</v>
      </c>
      <c r="M179" s="13">
        <f>AVERAGE(M3:M90)</f>
        <v>3.7241264367816096</v>
      </c>
      <c r="N179" s="13">
        <f>AVERAGE(N3:N90)</f>
        <v>22.074137931034482</v>
      </c>
      <c r="O179" s="13">
        <f>AVERAGE(O3:O90)</f>
        <v>8.0558620689655189</v>
      </c>
      <c r="P179" s="13">
        <f>AVERAGE(P3:P90)</f>
        <v>109.22988505747126</v>
      </c>
      <c r="Q179" s="14"/>
    </row>
    <row r="180" spans="1:29">
      <c r="A180" s="6" t="s">
        <v>72</v>
      </c>
      <c r="B180" s="15" t="s">
        <v>71</v>
      </c>
      <c r="E180" s="11" t="s">
        <v>3</v>
      </c>
      <c r="F180" s="12" t="s">
        <v>29</v>
      </c>
      <c r="G180" s="12"/>
      <c r="H180" s="13">
        <f>STDEV(H3:H90)</f>
        <v>50.525409456881221</v>
      </c>
      <c r="I180" s="13">
        <f>STDEV(I3:I90)</f>
        <v>1.4337246765449769</v>
      </c>
      <c r="J180" s="13">
        <f>STDEV(J3:J90)</f>
        <v>4.4452963565031083E-2</v>
      </c>
      <c r="K180" s="13">
        <f>STDEV(K3:K90)</f>
        <v>260.79154694307749</v>
      </c>
      <c r="L180" s="13">
        <f>STDEV(L3:L90)</f>
        <v>0.25544805753597732</v>
      </c>
      <c r="M180" s="13">
        <f>STDEV(M3:M90)</f>
        <v>7.0495153582465111</v>
      </c>
      <c r="N180" s="13">
        <f>STDEV(N3:N90)</f>
        <v>21.320951511977654</v>
      </c>
      <c r="O180" s="13">
        <f>STDEV(O3:O90)</f>
        <v>5.1363699677758872</v>
      </c>
      <c r="P180" s="13">
        <f>STDEV(P3:P90)</f>
        <v>54.159044671726591</v>
      </c>
      <c r="Q180" s="14"/>
    </row>
    <row r="181" spans="1:29">
      <c r="A181" s="6" t="s">
        <v>64</v>
      </c>
      <c r="B181" s="15" t="s">
        <v>66</v>
      </c>
      <c r="E181" s="11" t="s">
        <v>3</v>
      </c>
      <c r="F181" s="12" t="s">
        <v>30</v>
      </c>
      <c r="G181" s="12"/>
      <c r="H181" s="13">
        <f>MEDIAN(H3:H90)</f>
        <v>11.9</v>
      </c>
      <c r="I181" s="13">
        <f>MEDIAN(I3:I90)</f>
        <v>1.1499999999999999</v>
      </c>
      <c r="J181" s="13">
        <f>MEDIAN(J3:J90)</f>
        <v>2.5100000000000001E-2</v>
      </c>
      <c r="K181" s="13">
        <f>MEDIAN(K3:K90)</f>
        <v>282</v>
      </c>
      <c r="L181" s="13">
        <f>MEDIAN(L3:L90)</f>
        <v>0.189</v>
      </c>
      <c r="M181" s="13">
        <f>MEDIAN(M3:M90)</f>
        <v>2.21</v>
      </c>
      <c r="N181" s="13">
        <f>MEDIAN(N3:N90)</f>
        <v>14.9</v>
      </c>
      <c r="O181" s="13">
        <f>MEDIAN(O3:O90)</f>
        <v>6.92</v>
      </c>
      <c r="P181" s="13">
        <f>MEDIAN(P3:P90)</f>
        <v>96.1</v>
      </c>
      <c r="Q181" s="14"/>
    </row>
    <row r="182" spans="1:29">
      <c r="A182" s="6" t="s">
        <v>65</v>
      </c>
      <c r="B182" s="15" t="s">
        <v>67</v>
      </c>
      <c r="E182" s="11" t="s">
        <v>3</v>
      </c>
      <c r="F182" s="12" t="s">
        <v>31</v>
      </c>
      <c r="G182" s="12"/>
      <c r="H182" s="13">
        <f>PERCENTILE(H3:H90,0.25)</f>
        <v>5.68</v>
      </c>
      <c r="I182" s="13">
        <f>PERCENTILE(I3:I90,0.25)</f>
        <v>0.71649999999999991</v>
      </c>
      <c r="J182" s="13">
        <f>PERCENTILE(J3:J90,0.25)</f>
        <v>1.8099999999999998E-2</v>
      </c>
      <c r="K182" s="13">
        <f>PERCENTILE(K3:K90,0.25)</f>
        <v>166</v>
      </c>
      <c r="L182" s="13">
        <f>PERCENTILE(L3:L90,0.25)</f>
        <v>8.2600000000000007E-2</v>
      </c>
      <c r="M182" s="13">
        <f>PERCENTILE(M3:M90,0.25)</f>
        <v>1.5649999999999999</v>
      </c>
      <c r="N182" s="13">
        <f>PERCENTILE(N3:N90,0.25)</f>
        <v>9.9400000000000013</v>
      </c>
      <c r="O182" s="13">
        <f>PERCENTILE(O3:O90,0.25)</f>
        <v>4.58</v>
      </c>
      <c r="P182" s="13">
        <f>PERCENTILE(P3:P90,0.25)</f>
        <v>73.900000000000006</v>
      </c>
      <c r="Q182" s="14"/>
    </row>
    <row r="183" spans="1:29">
      <c r="A183" s="6" t="s">
        <v>36</v>
      </c>
      <c r="B183" s="17" t="s">
        <v>68</v>
      </c>
      <c r="E183" s="11" t="s">
        <v>3</v>
      </c>
      <c r="F183" s="12" t="s">
        <v>32</v>
      </c>
      <c r="G183" s="12"/>
      <c r="H183" s="13">
        <f>PERCENTILE(H3:H90,0.75)</f>
        <v>19.175000000000001</v>
      </c>
      <c r="I183" s="13">
        <f>PERCENTILE(I3:I90,0.75)</f>
        <v>1.625</v>
      </c>
      <c r="J183" s="13">
        <f>PERCENTILE(J3:J90,0.75)</f>
        <v>4.0849999999999997E-2</v>
      </c>
      <c r="K183" s="13">
        <f>PERCENTILE(K3:K90,0.75)</f>
        <v>444</v>
      </c>
      <c r="L183" s="13">
        <f>PERCENTILE(L3:L90,0.75)</f>
        <v>0.314</v>
      </c>
      <c r="M183" s="13">
        <f>PERCENTILE(M3:M90,0.75)</f>
        <v>3.67</v>
      </c>
      <c r="N183" s="13">
        <f>PERCENTILE(N3:N90,0.75)</f>
        <v>28.4</v>
      </c>
      <c r="O183" s="13">
        <f>PERCENTILE(O3:O90,0.75)</f>
        <v>11</v>
      </c>
      <c r="P183" s="13">
        <f>PERCENTILE(P3:P90,0.75)</f>
        <v>135.5</v>
      </c>
      <c r="Q183" s="14"/>
    </row>
    <row r="184" spans="1:29">
      <c r="A184" s="6" t="s">
        <v>69</v>
      </c>
      <c r="B184" s="15" t="s">
        <v>70</v>
      </c>
      <c r="E184" s="11" t="s">
        <v>3</v>
      </c>
      <c r="F184" s="12" t="s">
        <v>33</v>
      </c>
      <c r="G184" s="12"/>
      <c r="H184" s="12">
        <f>MIN(H3:H90)</f>
        <v>0.96074562547871256</v>
      </c>
      <c r="I184" s="12">
        <f>MIN(I3:I90)</f>
        <v>0.38300000000000001</v>
      </c>
      <c r="J184" s="12">
        <f>MIN(J3:J90)</f>
        <v>2E-3</v>
      </c>
      <c r="K184" s="12">
        <f>MIN(K3:K90)</f>
        <v>64.8</v>
      </c>
      <c r="L184" s="12">
        <f>MIN(L3:L90)</f>
        <v>3.78E-2</v>
      </c>
      <c r="M184" s="12">
        <f>MIN(M3:M90)</f>
        <v>0.378</v>
      </c>
      <c r="N184" s="12">
        <f>MIN(N3:N90)</f>
        <v>2.87</v>
      </c>
      <c r="O184" s="12">
        <f>MIN(O3:O90)</f>
        <v>0.64800000000000002</v>
      </c>
      <c r="P184" s="12">
        <f>MIN(P3:P90)</f>
        <v>32.799999999999997</v>
      </c>
      <c r="Q184" s="14"/>
    </row>
    <row r="185" spans="1:29">
      <c r="E185" s="11" t="s">
        <v>3</v>
      </c>
      <c r="F185" s="12" t="s">
        <v>34</v>
      </c>
      <c r="G185" s="12"/>
      <c r="H185" s="12">
        <f>MAX(H3:H90)</f>
        <v>346</v>
      </c>
      <c r="I185" s="12">
        <f>MAX(I3:I90)</f>
        <v>7.69</v>
      </c>
      <c r="J185" s="12">
        <f>MAX(J3:J90)</f>
        <v>0.22700000000000001</v>
      </c>
      <c r="K185" s="12">
        <f>MAX(K3:K90)</f>
        <v>1480</v>
      </c>
      <c r="L185" s="12">
        <f>MAX(L3:L90)</f>
        <v>1.25</v>
      </c>
      <c r="M185" s="12">
        <f>MAX(M3:M90)</f>
        <v>64.7</v>
      </c>
      <c r="N185" s="12">
        <f>MAX(N3:N90)</f>
        <v>170</v>
      </c>
      <c r="O185" s="12">
        <f>MAX(O3:O90)</f>
        <v>35.700000000000003</v>
      </c>
      <c r="P185" s="12">
        <f>MAX(P3:P90)</f>
        <v>408</v>
      </c>
      <c r="Q185" s="14"/>
    </row>
    <row r="186" spans="1:29">
      <c r="B186"/>
      <c r="E186" s="11" t="s">
        <v>3</v>
      </c>
      <c r="F186" s="12" t="s">
        <v>62</v>
      </c>
      <c r="G186" s="12"/>
      <c r="H186" s="12">
        <f>COUNT(H3:H90)</f>
        <v>88</v>
      </c>
      <c r="I186" s="12">
        <f>COUNT(I3:I90)</f>
        <v>83</v>
      </c>
      <c r="J186" s="12">
        <f>COUNT(J3:J90)</f>
        <v>87</v>
      </c>
      <c r="K186" s="12">
        <f>COUNT(K3:K90)</f>
        <v>87</v>
      </c>
      <c r="L186" s="12">
        <f>COUNT(L3:L90)</f>
        <v>87</v>
      </c>
      <c r="M186" s="12">
        <f>COUNT(M3:M90)</f>
        <v>87</v>
      </c>
      <c r="N186" s="12">
        <f>COUNT(N3:N90)</f>
        <v>87</v>
      </c>
      <c r="O186" s="12">
        <f>COUNT(O3:O90)</f>
        <v>87</v>
      </c>
      <c r="P186" s="12">
        <f>COUNT(P3:P90)</f>
        <v>87</v>
      </c>
      <c r="Q186" s="14"/>
    </row>
    <row r="187" spans="1:29">
      <c r="B187"/>
      <c r="E187" s="11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4"/>
      <c r="AC187" s="30" t="s">
        <v>100</v>
      </c>
    </row>
    <row r="188" spans="1:29">
      <c r="B188"/>
      <c r="F188" s="12" t="s">
        <v>60</v>
      </c>
      <c r="G188" s="12"/>
      <c r="H188" s="6">
        <v>2100</v>
      </c>
      <c r="I188" s="6">
        <v>69</v>
      </c>
      <c r="N188" s="6">
        <v>5.8</v>
      </c>
      <c r="O188" s="6">
        <v>221</v>
      </c>
      <c r="P188" s="6">
        <v>95</v>
      </c>
      <c r="Q188" s="6" t="s">
        <v>61</v>
      </c>
      <c r="R188" s="6">
        <f>SUM(R3:R90)</f>
        <v>0</v>
      </c>
      <c r="S188" s="6">
        <f>SUM(S3:S90)</f>
        <v>85</v>
      </c>
      <c r="T188" s="6">
        <f>SUM(T3:T90)</f>
        <v>0</v>
      </c>
      <c r="U188" s="6">
        <f>SUM(U3:U90)</f>
        <v>44</v>
      </c>
      <c r="V188" s="6">
        <f>SUM(V3:V90)</f>
        <v>87</v>
      </c>
      <c r="W188" s="6">
        <f>SUM(W3:W90)</f>
        <v>87</v>
      </c>
      <c r="AC188" s="30" t="s">
        <v>101</v>
      </c>
    </row>
    <row r="189" spans="1:29">
      <c r="B189" s="6"/>
      <c r="J189" s="16"/>
      <c r="U189" s="29"/>
      <c r="V189" s="29"/>
      <c r="W189" s="29"/>
    </row>
    <row r="190" spans="1:29">
      <c r="A190" s="9" t="s">
        <v>55</v>
      </c>
      <c r="B190"/>
      <c r="C190" s="9"/>
      <c r="D190" s="9"/>
      <c r="E190" s="11" t="s">
        <v>4</v>
      </c>
      <c r="F190" s="12" t="s">
        <v>28</v>
      </c>
      <c r="G190" s="12"/>
      <c r="H190" s="13">
        <f>AVERAGE(H91:H177)</f>
        <v>3.1407159663906081</v>
      </c>
      <c r="I190" s="13">
        <f>AVERAGE(I91:I177)</f>
        <v>1.3181204819277104</v>
      </c>
      <c r="J190" s="13">
        <f>AVERAGE(J91:J177)</f>
        <v>1.085471264367816E-2</v>
      </c>
      <c r="K190" s="13">
        <f>AVERAGE(K91:K177)</f>
        <v>23.35942528735632</v>
      </c>
      <c r="L190" s="13">
        <f>AVERAGE(L91:L177)</f>
        <v>0.1304298850574713</v>
      </c>
      <c r="M190" s="13">
        <f>AVERAGE(M91:M177)</f>
        <v>1.4309885057471268</v>
      </c>
      <c r="N190" s="13">
        <f>AVERAGE(N91:N177)</f>
        <v>9.5889655172413786</v>
      </c>
      <c r="O190" s="13">
        <f>AVERAGE(O91:O177)</f>
        <v>0.71472988505747126</v>
      </c>
      <c r="P190" s="13">
        <f>AVERAGE(P91:P177)</f>
        <v>70.242528735632163</v>
      </c>
      <c r="Q190" s="14"/>
    </row>
    <row r="191" spans="1:29">
      <c r="B191"/>
      <c r="E191" s="11" t="s">
        <v>4</v>
      </c>
      <c r="F191" s="12" t="s">
        <v>29</v>
      </c>
      <c r="G191" s="12"/>
      <c r="H191" s="13">
        <f>STDEV(H91:H177)</f>
        <v>2.5167513286816883</v>
      </c>
      <c r="I191" s="13">
        <f>STDEV(I91:I177)</f>
        <v>1.422683914962297</v>
      </c>
      <c r="J191" s="13">
        <f>STDEV(J91:J177)</f>
        <v>2.1722917318699873E-2</v>
      </c>
      <c r="K191" s="13">
        <f>STDEV(K91:K177)</f>
        <v>13.818754306958978</v>
      </c>
      <c r="L191" s="13">
        <f>STDEV(L91:L177)</f>
        <v>0.11727523392365104</v>
      </c>
      <c r="M191" s="13">
        <f>STDEV(M91:M177)</f>
        <v>1.5941811012514464</v>
      </c>
      <c r="N191" s="13">
        <f>STDEV(N91:N177)</f>
        <v>12.039829639766962</v>
      </c>
      <c r="O191" s="13">
        <f>STDEV(O91:O177)</f>
        <v>0.72462721917612016</v>
      </c>
      <c r="P191" s="13">
        <f>STDEV(P91:P177)</f>
        <v>31.82953737246423</v>
      </c>
      <c r="Q191" s="14"/>
    </row>
    <row r="192" spans="1:29">
      <c r="E192" s="11" t="s">
        <v>4</v>
      </c>
      <c r="F192" s="12" t="s">
        <v>30</v>
      </c>
      <c r="G192" s="12"/>
      <c r="H192" s="13">
        <f>MEDIAN(H91:H177)</f>
        <v>2.27</v>
      </c>
      <c r="I192" s="13">
        <f>MEDIAN(I91:I177)</f>
        <v>0.81799999999999995</v>
      </c>
      <c r="J192" s="13">
        <f>MEDIAN(J91:J177)</f>
        <v>4.3400000000000001E-3</v>
      </c>
      <c r="K192" s="13">
        <f>MEDIAN(K91:K177)</f>
        <v>21.3</v>
      </c>
      <c r="L192" s="13">
        <f>MEDIAN(L91:L177)</f>
        <v>0.105</v>
      </c>
      <c r="M192" s="13">
        <f>MEDIAN(M91:M177)</f>
        <v>0.95099999999999996</v>
      </c>
      <c r="N192" s="13">
        <f>MEDIAN(N91:N177)</f>
        <v>6.89</v>
      </c>
      <c r="O192" s="13">
        <f>MEDIAN(O91:O177)</f>
        <v>0.372</v>
      </c>
      <c r="P192" s="13">
        <f>MEDIAN(P91:P177)</f>
        <v>59.6</v>
      </c>
      <c r="Q192" s="14"/>
    </row>
    <row r="193" spans="1:23">
      <c r="E193" s="11" t="s">
        <v>4</v>
      </c>
      <c r="F193" s="12" t="s">
        <v>31</v>
      </c>
      <c r="G193" s="12"/>
      <c r="H193" s="13">
        <f>PERCENTILE(H91:H177,0.25)</f>
        <v>1.7294476427461363</v>
      </c>
      <c r="I193" s="13">
        <f>PERCENTILE(I91:I177,0.25)</f>
        <v>0.55500000000000005</v>
      </c>
      <c r="J193" s="13">
        <f>PERCENTILE(J91:J177,0.25)</f>
        <v>2.4599999999999999E-3</v>
      </c>
      <c r="K193" s="13">
        <f>PERCENTILE(K91:K177,0.25)</f>
        <v>12.75</v>
      </c>
      <c r="L193" s="13">
        <f>PERCENTILE(L91:L177,0.25)</f>
        <v>3.3450000000000001E-2</v>
      </c>
      <c r="M193" s="13">
        <f>PERCENTILE(M91:M177,0.25)</f>
        <v>0.71750000000000003</v>
      </c>
      <c r="N193" s="13">
        <f>PERCENTILE(N91:N177,0.25)</f>
        <v>4.95</v>
      </c>
      <c r="O193" s="13">
        <f>PERCENTILE(O91:O177,0.25)</f>
        <v>0.20500000000000002</v>
      </c>
      <c r="P193" s="13">
        <f>PERCENTILE(P91:P177,0.25)</f>
        <v>47.8</v>
      </c>
      <c r="Q193" s="14"/>
    </row>
    <row r="194" spans="1:23">
      <c r="E194" s="11" t="s">
        <v>4</v>
      </c>
      <c r="F194" s="12" t="s">
        <v>32</v>
      </c>
      <c r="G194" s="12"/>
      <c r="H194" s="13">
        <f>PERCENTILE(H91:H177,0.75)</f>
        <v>3.5350000000000001</v>
      </c>
      <c r="I194" s="13">
        <f>PERCENTILE(I91:I177,0.75)</f>
        <v>1.375</v>
      </c>
      <c r="J194" s="13">
        <f>PERCENTILE(J91:J177,0.75)</f>
        <v>7.7600000000000004E-3</v>
      </c>
      <c r="K194" s="13">
        <f>PERCENTILE(K91:K177,0.75)</f>
        <v>28.15</v>
      </c>
      <c r="L194" s="13">
        <f>PERCENTILE(L91:L177,0.75)</f>
        <v>0.17099999999999999</v>
      </c>
      <c r="M194" s="13">
        <f>PERCENTILE(M91:M177,0.75)</f>
        <v>1.5350000000000001</v>
      </c>
      <c r="N194" s="13">
        <f>PERCENTILE(N91:N177,0.75)</f>
        <v>10.3</v>
      </c>
      <c r="O194" s="13">
        <f>PERCENTILE(O91:O177,0.75)</f>
        <v>1.07</v>
      </c>
      <c r="P194" s="13">
        <f>PERCENTILE(P91:P177,0.75)</f>
        <v>101.15</v>
      </c>
      <c r="Q194" s="14"/>
    </row>
    <row r="195" spans="1:23">
      <c r="E195" s="11" t="s">
        <v>4</v>
      </c>
      <c r="F195" s="12" t="s">
        <v>33</v>
      </c>
      <c r="G195" s="12"/>
      <c r="H195" s="12">
        <f>MIN(H91:H177)</f>
        <v>0.49792987619490359</v>
      </c>
      <c r="I195" s="12">
        <f>MIN(I91:I177)</f>
        <v>0.29199999999999998</v>
      </c>
      <c r="J195" s="12">
        <f>MIN(J91:J177)</f>
        <v>1.06E-3</v>
      </c>
      <c r="K195" s="12">
        <f>MIN(K91:K177)</f>
        <v>4.1100000000000003</v>
      </c>
      <c r="L195" s="12">
        <f>MIN(L91:L177)</f>
        <v>1.46E-2</v>
      </c>
      <c r="M195" s="12">
        <f>MIN(M91:M177)</f>
        <v>0.11899999999999999</v>
      </c>
      <c r="N195" s="12">
        <f>MIN(N91:N177)</f>
        <v>1.41</v>
      </c>
      <c r="O195" s="12">
        <f>MIN(O91:O177)</f>
        <v>5.28E-2</v>
      </c>
      <c r="P195" s="12">
        <f>MIN(P91:P177)</f>
        <v>21.1</v>
      </c>
      <c r="Q195" s="14"/>
    </row>
    <row r="196" spans="1:23">
      <c r="E196" s="11" t="s">
        <v>4</v>
      </c>
      <c r="F196" s="12" t="s">
        <v>34</v>
      </c>
      <c r="G196" s="12"/>
      <c r="H196" s="12">
        <f>MAX(H91:H177)</f>
        <v>15.100000000000001</v>
      </c>
      <c r="I196" s="12">
        <f>MAX(I91:I177)</f>
        <v>7.32</v>
      </c>
      <c r="J196" s="12">
        <f>MAX(J91:J177)</f>
        <v>0.128</v>
      </c>
      <c r="K196" s="12">
        <f>MAX(K91:K177)</f>
        <v>71.7</v>
      </c>
      <c r="L196" s="12">
        <f>MAX(L91:L177)</f>
        <v>0.56599999999999995</v>
      </c>
      <c r="M196" s="12">
        <f>MAX(M91:M177)</f>
        <v>12.6</v>
      </c>
      <c r="N196" s="12">
        <f>MAX(N91:N177)</f>
        <v>107</v>
      </c>
      <c r="O196" s="12">
        <f>MAX(O91:O177)</f>
        <v>3.55</v>
      </c>
      <c r="P196" s="12">
        <f>MAX(P91:P177)</f>
        <v>145</v>
      </c>
      <c r="Q196" s="14"/>
    </row>
    <row r="197" spans="1:23">
      <c r="E197" s="11" t="s">
        <v>4</v>
      </c>
      <c r="F197" s="12" t="s">
        <v>62</v>
      </c>
      <c r="G197" s="12"/>
      <c r="H197" s="12">
        <f>COUNT(H91:H177)</f>
        <v>87</v>
      </c>
      <c r="I197" s="12">
        <f>COUNT(I91:I177)</f>
        <v>83</v>
      </c>
      <c r="J197" s="12">
        <f>COUNT(J91:J177)</f>
        <v>87</v>
      </c>
      <c r="K197" s="12">
        <f>COUNT(K91:K177)</f>
        <v>87</v>
      </c>
      <c r="L197" s="12">
        <f>COUNT(L91:L177)</f>
        <v>87</v>
      </c>
      <c r="M197" s="12">
        <f>COUNT(M91:M177)</f>
        <v>87</v>
      </c>
      <c r="N197" s="12">
        <f>COUNT(N91:N177)</f>
        <v>87</v>
      </c>
      <c r="O197" s="12">
        <f>COUNT(O91:O177)</f>
        <v>87</v>
      </c>
      <c r="P197" s="12">
        <f>COUNT(P91:P177)</f>
        <v>87</v>
      </c>
    </row>
    <row r="198" spans="1:23" ht="9.75" customHeight="1">
      <c r="E198" s="11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spans="1:23">
      <c r="F199" s="12" t="s">
        <v>63</v>
      </c>
      <c r="G199" s="12"/>
      <c r="H199" s="6">
        <v>2100</v>
      </c>
      <c r="I199" s="6">
        <v>69</v>
      </c>
      <c r="N199" s="6">
        <v>5.8</v>
      </c>
      <c r="O199" s="6">
        <v>221</v>
      </c>
      <c r="P199" s="6">
        <v>95</v>
      </c>
      <c r="Q199" s="6" t="s">
        <v>61</v>
      </c>
      <c r="R199" s="6">
        <f>SUM(R91:R177)</f>
        <v>0</v>
      </c>
      <c r="S199" s="6">
        <f>SUM(S91:S177)</f>
        <v>55</v>
      </c>
      <c r="T199" s="6">
        <f>SUM(T91:T177)</f>
        <v>0</v>
      </c>
      <c r="U199" s="6">
        <f>SUM(U91:U177)</f>
        <v>23</v>
      </c>
      <c r="V199" s="6">
        <f t="shared" ref="V199:W199" si="39">SUM(V91:V177)</f>
        <v>7</v>
      </c>
      <c r="W199" s="6">
        <f t="shared" si="39"/>
        <v>7</v>
      </c>
    </row>
    <row r="200" spans="1:23">
      <c r="A200" s="6" t="s">
        <v>45</v>
      </c>
    </row>
    <row r="201" spans="1:23">
      <c r="A201" s="6" t="s">
        <v>3</v>
      </c>
      <c r="B201" s="15" t="s">
        <v>46</v>
      </c>
    </row>
    <row r="202" spans="1:23">
      <c r="A202" s="6" t="s">
        <v>4</v>
      </c>
      <c r="B202" s="15" t="s">
        <v>47</v>
      </c>
    </row>
  </sheetData>
  <autoFilter ref="A2:AC170">
    <filterColumn colId="0"/>
    <filterColumn colId="21"/>
    <filterColumn colId="22"/>
  </autoFilter>
  <sortState ref="A70:AC81">
    <sortCondition ref="E70:E8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workbookViewId="0"/>
  </sheetViews>
  <sheetFormatPr defaultRowHeight="15"/>
  <cols>
    <col min="2" max="2" width="10.7109375" bestFit="1" customWidth="1"/>
    <col min="6" max="6" width="10.7109375" bestFit="1" customWidth="1"/>
  </cols>
  <sheetData>
    <row r="1" spans="1:8">
      <c r="A1" t="s">
        <v>1</v>
      </c>
      <c r="B1" s="2">
        <v>39038</v>
      </c>
      <c r="C1" t="s">
        <v>2</v>
      </c>
      <c r="D1" t="s">
        <v>74</v>
      </c>
      <c r="E1" s="20" t="s">
        <v>1</v>
      </c>
      <c r="F1" s="21">
        <v>39038</v>
      </c>
      <c r="G1" s="20" t="s">
        <v>2</v>
      </c>
      <c r="H1" s="20" t="s">
        <v>74</v>
      </c>
    </row>
    <row r="2" spans="1:8">
      <c r="A2" t="s">
        <v>1</v>
      </c>
      <c r="B2" s="2">
        <v>39038</v>
      </c>
      <c r="C2" t="s">
        <v>5</v>
      </c>
      <c r="D2" t="s">
        <v>74</v>
      </c>
      <c r="E2" s="20" t="s">
        <v>1</v>
      </c>
      <c r="F2" s="21">
        <v>39038</v>
      </c>
      <c r="G2" s="20" t="s">
        <v>5</v>
      </c>
      <c r="H2" s="20" t="s">
        <v>74</v>
      </c>
    </row>
    <row r="3" spans="1:8">
      <c r="A3" t="s">
        <v>1</v>
      </c>
      <c r="B3" s="2">
        <v>39038</v>
      </c>
      <c r="C3" t="s">
        <v>6</v>
      </c>
      <c r="D3" t="s">
        <v>74</v>
      </c>
      <c r="E3" s="20" t="s">
        <v>1</v>
      </c>
      <c r="F3" s="21">
        <v>39038</v>
      </c>
      <c r="G3" s="20" t="s">
        <v>6</v>
      </c>
      <c r="H3" s="20" t="s">
        <v>74</v>
      </c>
    </row>
    <row r="4" spans="1:8">
      <c r="A4" t="s">
        <v>7</v>
      </c>
      <c r="B4" s="2">
        <v>39050</v>
      </c>
      <c r="C4" t="s">
        <v>2</v>
      </c>
      <c r="D4" t="s">
        <v>74</v>
      </c>
      <c r="E4" s="20" t="s">
        <v>7</v>
      </c>
      <c r="F4" s="21">
        <v>39050</v>
      </c>
      <c r="G4" s="20" t="s">
        <v>2</v>
      </c>
      <c r="H4" s="20" t="s">
        <v>74</v>
      </c>
    </row>
    <row r="5" spans="1:8">
      <c r="A5" t="s">
        <v>7</v>
      </c>
      <c r="B5" s="2">
        <v>39050</v>
      </c>
      <c r="C5" t="s">
        <v>5</v>
      </c>
      <c r="D5" t="s">
        <v>74</v>
      </c>
      <c r="E5" s="20" t="s">
        <v>7</v>
      </c>
      <c r="F5" s="21">
        <v>39050</v>
      </c>
      <c r="G5" s="20" t="s">
        <v>5</v>
      </c>
      <c r="H5" s="20" t="s">
        <v>74</v>
      </c>
    </row>
    <row r="6" spans="1:8">
      <c r="A6" t="s">
        <v>7</v>
      </c>
      <c r="B6" s="2">
        <v>39050</v>
      </c>
      <c r="C6" t="s">
        <v>8</v>
      </c>
      <c r="D6" t="s">
        <v>74</v>
      </c>
      <c r="E6" s="20" t="s">
        <v>7</v>
      </c>
      <c r="F6" s="21">
        <v>39050</v>
      </c>
      <c r="G6" s="20" t="s">
        <v>8</v>
      </c>
      <c r="H6" s="20" t="s">
        <v>74</v>
      </c>
    </row>
    <row r="7" spans="1:8">
      <c r="A7" t="s">
        <v>7</v>
      </c>
      <c r="B7" s="2">
        <v>39050</v>
      </c>
      <c r="C7" t="s">
        <v>6</v>
      </c>
      <c r="D7" t="s">
        <v>74</v>
      </c>
      <c r="E7" s="20" t="s">
        <v>7</v>
      </c>
      <c r="F7" s="21">
        <v>39050</v>
      </c>
      <c r="G7" s="20" t="s">
        <v>6</v>
      </c>
      <c r="H7" s="20" t="s">
        <v>74</v>
      </c>
    </row>
    <row r="8" spans="1:8">
      <c r="A8" t="s">
        <v>9</v>
      </c>
      <c r="B8" s="3">
        <v>39062</v>
      </c>
      <c r="C8" t="s">
        <v>2</v>
      </c>
      <c r="D8" t="s">
        <v>74</v>
      </c>
      <c r="E8" s="20" t="s">
        <v>9</v>
      </c>
      <c r="F8" s="23">
        <v>39062</v>
      </c>
      <c r="G8" s="20" t="s">
        <v>2</v>
      </c>
      <c r="H8" s="20" t="s">
        <v>74</v>
      </c>
    </row>
    <row r="9" spans="1:8">
      <c r="A9" t="s">
        <v>9</v>
      </c>
      <c r="B9" s="3">
        <v>39062</v>
      </c>
      <c r="C9" t="s">
        <v>5</v>
      </c>
      <c r="D9" t="s">
        <v>74</v>
      </c>
      <c r="E9" s="20" t="s">
        <v>9</v>
      </c>
      <c r="F9" s="23">
        <v>39062</v>
      </c>
      <c r="G9" s="20" t="s">
        <v>5</v>
      </c>
      <c r="H9" s="20" t="s">
        <v>74</v>
      </c>
    </row>
    <row r="10" spans="1:8">
      <c r="A10" t="s">
        <v>9</v>
      </c>
      <c r="B10" s="3">
        <v>39062</v>
      </c>
      <c r="C10" t="s">
        <v>8</v>
      </c>
      <c r="D10" t="s">
        <v>74</v>
      </c>
      <c r="E10" s="20" t="s">
        <v>9</v>
      </c>
      <c r="F10" s="23">
        <v>39062</v>
      </c>
      <c r="G10" s="20" t="s">
        <v>8</v>
      </c>
      <c r="H10" s="20" t="s">
        <v>74</v>
      </c>
    </row>
    <row r="11" spans="1:8">
      <c r="A11" t="s">
        <v>9</v>
      </c>
      <c r="B11" s="3">
        <v>39062</v>
      </c>
      <c r="C11" t="s">
        <v>6</v>
      </c>
      <c r="D11" t="s">
        <v>74</v>
      </c>
      <c r="E11" s="20" t="s">
        <v>9</v>
      </c>
      <c r="F11" s="23">
        <v>39062</v>
      </c>
      <c r="G11" s="20" t="s">
        <v>6</v>
      </c>
      <c r="H11" s="20" t="s">
        <v>74</v>
      </c>
    </row>
    <row r="12" spans="1:8">
      <c r="A12" t="s">
        <v>10</v>
      </c>
      <c r="B12" s="2">
        <v>39141</v>
      </c>
      <c r="C12" t="s">
        <v>12</v>
      </c>
      <c r="D12" t="s">
        <v>74</v>
      </c>
      <c r="E12" s="20" t="s">
        <v>10</v>
      </c>
      <c r="F12" s="21">
        <v>39141</v>
      </c>
      <c r="G12" s="20" t="s">
        <v>12</v>
      </c>
      <c r="H12" s="20" t="s">
        <v>74</v>
      </c>
    </row>
    <row r="13" spans="1:8">
      <c r="A13" t="s">
        <v>10</v>
      </c>
      <c r="B13" s="2">
        <v>39141</v>
      </c>
      <c r="C13" t="s">
        <v>13</v>
      </c>
      <c r="D13" t="s">
        <v>74</v>
      </c>
      <c r="E13" s="20" t="s">
        <v>10</v>
      </c>
      <c r="F13" s="21">
        <v>39141</v>
      </c>
      <c r="G13" s="20" t="s">
        <v>13</v>
      </c>
      <c r="H13" s="20" t="s">
        <v>74</v>
      </c>
    </row>
    <row r="14" spans="1:8">
      <c r="A14" t="s">
        <v>10</v>
      </c>
      <c r="B14" s="2">
        <v>39141</v>
      </c>
      <c r="C14" t="s">
        <v>11</v>
      </c>
      <c r="D14" t="s">
        <v>74</v>
      </c>
      <c r="E14" s="20" t="s">
        <v>10</v>
      </c>
      <c r="F14" s="21">
        <v>39141</v>
      </c>
      <c r="G14" s="20" t="s">
        <v>11</v>
      </c>
      <c r="H14" s="20" t="s">
        <v>74</v>
      </c>
    </row>
    <row r="15" spans="1:8">
      <c r="A15" t="s">
        <v>10</v>
      </c>
      <c r="B15" s="2">
        <v>39141</v>
      </c>
      <c r="C15" t="s">
        <v>8</v>
      </c>
      <c r="D15" t="s">
        <v>74</v>
      </c>
      <c r="E15" s="20" t="s">
        <v>10</v>
      </c>
      <c r="F15" s="21">
        <v>39141</v>
      </c>
      <c r="G15" s="20" t="s">
        <v>8</v>
      </c>
      <c r="H15" s="20" t="s">
        <v>74</v>
      </c>
    </row>
    <row r="16" spans="1:8">
      <c r="A16" t="s">
        <v>14</v>
      </c>
      <c r="B16" s="2">
        <v>39148</v>
      </c>
      <c r="C16" t="s">
        <v>12</v>
      </c>
      <c r="D16" t="s">
        <v>74</v>
      </c>
      <c r="E16" s="20" t="s">
        <v>14</v>
      </c>
      <c r="F16" s="21">
        <v>39148</v>
      </c>
      <c r="G16" s="20" t="s">
        <v>12</v>
      </c>
      <c r="H16" s="20" t="s">
        <v>74</v>
      </c>
    </row>
    <row r="17" spans="1:8">
      <c r="A17" t="s">
        <v>14</v>
      </c>
      <c r="B17" s="2">
        <v>39148</v>
      </c>
      <c r="C17" t="s">
        <v>13</v>
      </c>
      <c r="D17" t="s">
        <v>74</v>
      </c>
      <c r="E17" s="20" t="s">
        <v>14</v>
      </c>
      <c r="F17" s="21">
        <v>39148</v>
      </c>
      <c r="G17" s="20" t="s">
        <v>13</v>
      </c>
      <c r="H17" s="20" t="s">
        <v>74</v>
      </c>
    </row>
    <row r="18" spans="1:8">
      <c r="A18" t="s">
        <v>14</v>
      </c>
      <c r="B18" s="2">
        <v>39148</v>
      </c>
      <c r="C18" t="s">
        <v>11</v>
      </c>
      <c r="D18" t="s">
        <v>74</v>
      </c>
      <c r="E18" s="20" t="s">
        <v>14</v>
      </c>
      <c r="F18" s="21">
        <v>39148</v>
      </c>
      <c r="G18" s="20" t="s">
        <v>11</v>
      </c>
      <c r="H18" s="20" t="s">
        <v>74</v>
      </c>
    </row>
    <row r="19" spans="1:8">
      <c r="A19" t="s">
        <v>15</v>
      </c>
      <c r="B19" s="2">
        <v>39149</v>
      </c>
      <c r="C19" t="s">
        <v>11</v>
      </c>
      <c r="D19" t="s">
        <v>74</v>
      </c>
      <c r="E19" s="20" t="s">
        <v>15</v>
      </c>
      <c r="F19" s="21">
        <v>39149</v>
      </c>
      <c r="G19" s="20" t="s">
        <v>11</v>
      </c>
      <c r="H19" s="20" t="s">
        <v>74</v>
      </c>
    </row>
    <row r="20" spans="1:8">
      <c r="A20" t="s">
        <v>15</v>
      </c>
      <c r="B20" s="2">
        <v>39149</v>
      </c>
      <c r="C20" t="s">
        <v>8</v>
      </c>
      <c r="D20" t="s">
        <v>74</v>
      </c>
      <c r="E20" s="20" t="s">
        <v>15</v>
      </c>
      <c r="F20" s="21">
        <v>39149</v>
      </c>
      <c r="G20" s="20" t="s">
        <v>8</v>
      </c>
      <c r="H20" s="20" t="s">
        <v>74</v>
      </c>
    </row>
    <row r="21" spans="1:8">
      <c r="A21" t="s">
        <v>16</v>
      </c>
      <c r="B21" s="2">
        <v>39185</v>
      </c>
      <c r="C21" t="s">
        <v>12</v>
      </c>
      <c r="D21" t="s">
        <v>74</v>
      </c>
      <c r="E21" s="20" t="s">
        <v>16</v>
      </c>
      <c r="F21" s="21">
        <v>39185</v>
      </c>
      <c r="G21" s="20" t="s">
        <v>12</v>
      </c>
      <c r="H21" s="20" t="s">
        <v>74</v>
      </c>
    </row>
    <row r="22" spans="1:8">
      <c r="A22" t="s">
        <v>16</v>
      </c>
      <c r="B22" s="2">
        <v>39185</v>
      </c>
      <c r="C22" t="s">
        <v>13</v>
      </c>
      <c r="D22" t="s">
        <v>74</v>
      </c>
      <c r="E22" s="20" t="s">
        <v>16</v>
      </c>
      <c r="F22" s="21">
        <v>39185</v>
      </c>
      <c r="G22" s="20" t="s">
        <v>13</v>
      </c>
      <c r="H22" s="20" t="s">
        <v>74</v>
      </c>
    </row>
    <row r="23" spans="1:8">
      <c r="A23" t="s">
        <v>16</v>
      </c>
      <c r="B23" s="2">
        <v>39185</v>
      </c>
      <c r="C23" t="s">
        <v>11</v>
      </c>
      <c r="D23" t="s">
        <v>74</v>
      </c>
      <c r="E23" s="20" t="s">
        <v>16</v>
      </c>
      <c r="F23" s="21">
        <v>39185</v>
      </c>
      <c r="G23" s="20" t="s">
        <v>11</v>
      </c>
      <c r="H23" s="20" t="s">
        <v>74</v>
      </c>
    </row>
    <row r="24" spans="1:8">
      <c r="A24" t="s">
        <v>16</v>
      </c>
      <c r="B24" s="2">
        <v>39185</v>
      </c>
      <c r="C24" t="s">
        <v>8</v>
      </c>
      <c r="D24" t="s">
        <v>74</v>
      </c>
      <c r="E24" s="20" t="s">
        <v>16</v>
      </c>
      <c r="F24" s="21">
        <v>39185</v>
      </c>
      <c r="G24" s="20" t="s">
        <v>8</v>
      </c>
      <c r="H24" s="20" t="s">
        <v>74</v>
      </c>
    </row>
    <row r="25" spans="1:8">
      <c r="A25" s="6" t="s">
        <v>48</v>
      </c>
      <c r="B25" s="7">
        <v>39407</v>
      </c>
      <c r="C25" s="6" t="s">
        <v>13</v>
      </c>
      <c r="D25" t="s">
        <v>74</v>
      </c>
      <c r="E25" s="24" t="s">
        <v>48</v>
      </c>
      <c r="F25" s="25">
        <v>39407</v>
      </c>
      <c r="G25" s="24" t="s">
        <v>13</v>
      </c>
      <c r="H25" s="20" t="s">
        <v>74</v>
      </c>
    </row>
    <row r="26" spans="1:8">
      <c r="A26" s="6" t="s">
        <v>48</v>
      </c>
      <c r="B26" s="7">
        <v>39407</v>
      </c>
      <c r="C26" s="6" t="s">
        <v>49</v>
      </c>
      <c r="D26" t="s">
        <v>74</v>
      </c>
      <c r="E26" s="24" t="s">
        <v>48</v>
      </c>
      <c r="F26" s="25">
        <v>39407</v>
      </c>
      <c r="G26" s="24" t="s">
        <v>49</v>
      </c>
      <c r="H26" s="20" t="s">
        <v>74</v>
      </c>
    </row>
    <row r="27" spans="1:8">
      <c r="A27" s="6" t="s">
        <v>48</v>
      </c>
      <c r="B27" s="7">
        <v>39407</v>
      </c>
      <c r="C27" s="6" t="s">
        <v>50</v>
      </c>
      <c r="D27" t="s">
        <v>74</v>
      </c>
      <c r="E27" s="24" t="s">
        <v>48</v>
      </c>
      <c r="F27" s="25">
        <v>39407</v>
      </c>
      <c r="G27" s="24" t="s">
        <v>50</v>
      </c>
      <c r="H27" s="20" t="s">
        <v>74</v>
      </c>
    </row>
    <row r="28" spans="1:8">
      <c r="A28" s="6" t="s">
        <v>48</v>
      </c>
      <c r="B28" s="7">
        <v>39407</v>
      </c>
      <c r="C28" s="6" t="s">
        <v>39</v>
      </c>
      <c r="D28" t="s">
        <v>74</v>
      </c>
      <c r="E28" s="24" t="s">
        <v>48</v>
      </c>
      <c r="F28" s="25">
        <v>39407</v>
      </c>
      <c r="G28" s="24" t="s">
        <v>39</v>
      </c>
      <c r="H28" s="20" t="s">
        <v>74</v>
      </c>
    </row>
    <row r="29" spans="1:8">
      <c r="A29" s="6" t="s">
        <v>48</v>
      </c>
      <c r="B29" s="7">
        <v>39407</v>
      </c>
      <c r="C29" s="6" t="s">
        <v>51</v>
      </c>
      <c r="D29" t="s">
        <v>74</v>
      </c>
      <c r="E29" s="24" t="s">
        <v>48</v>
      </c>
      <c r="F29" s="25">
        <v>39407</v>
      </c>
      <c r="G29" s="24" t="s">
        <v>51</v>
      </c>
      <c r="H29" s="20" t="s">
        <v>74</v>
      </c>
    </row>
    <row r="30" spans="1:8">
      <c r="A30" s="6" t="s">
        <v>48</v>
      </c>
      <c r="B30" s="7">
        <v>39407</v>
      </c>
      <c r="C30" s="6" t="s">
        <v>6</v>
      </c>
      <c r="D30" t="s">
        <v>74</v>
      </c>
      <c r="E30" s="24" t="s">
        <v>48</v>
      </c>
      <c r="F30" s="25">
        <v>39407</v>
      </c>
      <c r="G30" s="24" t="s">
        <v>6</v>
      </c>
      <c r="H30" s="20" t="s">
        <v>74</v>
      </c>
    </row>
    <row r="31" spans="1:8">
      <c r="A31" t="s">
        <v>53</v>
      </c>
      <c r="B31" s="3">
        <v>39467</v>
      </c>
      <c r="C31" t="s">
        <v>13</v>
      </c>
      <c r="D31" t="s">
        <v>74</v>
      </c>
      <c r="E31" s="20" t="s">
        <v>53</v>
      </c>
      <c r="F31" s="23">
        <v>39467</v>
      </c>
      <c r="G31" s="20" t="s">
        <v>13</v>
      </c>
      <c r="H31" s="20" t="s">
        <v>74</v>
      </c>
    </row>
    <row r="32" spans="1:8">
      <c r="A32" t="s">
        <v>53</v>
      </c>
      <c r="B32" s="3">
        <v>39467</v>
      </c>
      <c r="C32" t="s">
        <v>49</v>
      </c>
      <c r="D32" t="s">
        <v>74</v>
      </c>
      <c r="E32" s="20" t="s">
        <v>53</v>
      </c>
      <c r="F32" s="23">
        <v>39467</v>
      </c>
      <c r="G32" s="20" t="s">
        <v>49</v>
      </c>
      <c r="H32" s="20" t="s">
        <v>74</v>
      </c>
    </row>
    <row r="33" spans="1:8">
      <c r="A33" t="s">
        <v>53</v>
      </c>
      <c r="B33" s="3">
        <v>39467</v>
      </c>
      <c r="C33" t="s">
        <v>50</v>
      </c>
      <c r="D33" t="s">
        <v>74</v>
      </c>
      <c r="E33" s="20" t="s">
        <v>53</v>
      </c>
      <c r="F33" s="23">
        <v>39467</v>
      </c>
      <c r="G33" s="20" t="s">
        <v>50</v>
      </c>
      <c r="H33" s="20" t="s">
        <v>74</v>
      </c>
    </row>
    <row r="34" spans="1:8">
      <c r="A34" t="s">
        <v>53</v>
      </c>
      <c r="B34" s="3">
        <v>39467</v>
      </c>
      <c r="C34" t="s">
        <v>39</v>
      </c>
      <c r="D34" t="s">
        <v>74</v>
      </c>
      <c r="E34" s="20" t="s">
        <v>53</v>
      </c>
      <c r="F34" s="23">
        <v>39467</v>
      </c>
      <c r="G34" s="20" t="s">
        <v>39</v>
      </c>
      <c r="H34" s="20" t="s">
        <v>74</v>
      </c>
    </row>
    <row r="35" spans="1:8">
      <c r="A35" t="s">
        <v>53</v>
      </c>
      <c r="B35" s="3">
        <v>39467</v>
      </c>
      <c r="C35" t="s">
        <v>51</v>
      </c>
      <c r="D35" t="s">
        <v>74</v>
      </c>
      <c r="E35" s="20" t="s">
        <v>53</v>
      </c>
      <c r="F35" s="23">
        <v>39467</v>
      </c>
      <c r="G35" s="20" t="s">
        <v>51</v>
      </c>
      <c r="H35" s="20" t="s">
        <v>74</v>
      </c>
    </row>
    <row r="36" spans="1:8">
      <c r="A36" t="s">
        <v>53</v>
      </c>
      <c r="B36" s="3">
        <v>39467</v>
      </c>
      <c r="C36" t="s">
        <v>6</v>
      </c>
      <c r="D36" t="s">
        <v>74</v>
      </c>
      <c r="E36" s="20" t="s">
        <v>53</v>
      </c>
      <c r="F36" s="23">
        <v>39467</v>
      </c>
      <c r="G36" s="20" t="s">
        <v>6</v>
      </c>
      <c r="H36" s="20" t="s">
        <v>74</v>
      </c>
    </row>
    <row r="37" spans="1:8">
      <c r="A37" t="s">
        <v>53</v>
      </c>
      <c r="B37" s="3">
        <v>39467</v>
      </c>
      <c r="C37" t="s">
        <v>54</v>
      </c>
      <c r="D37" t="s">
        <v>74</v>
      </c>
      <c r="E37" s="20" t="s">
        <v>53</v>
      </c>
      <c r="F37" s="23">
        <v>39467</v>
      </c>
      <c r="G37" s="20" t="s">
        <v>54</v>
      </c>
      <c r="H37" s="20" t="s">
        <v>74</v>
      </c>
    </row>
    <row r="38" spans="1:8">
      <c r="A38" t="s">
        <v>56</v>
      </c>
      <c r="B38" s="3">
        <v>39506</v>
      </c>
      <c r="C38" t="s">
        <v>13</v>
      </c>
      <c r="D38" t="s">
        <v>74</v>
      </c>
      <c r="E38" s="20" t="s">
        <v>56</v>
      </c>
      <c r="F38" s="23">
        <v>39506</v>
      </c>
      <c r="G38" s="20" t="s">
        <v>13</v>
      </c>
      <c r="H38" s="20" t="s">
        <v>74</v>
      </c>
    </row>
    <row r="39" spans="1:8">
      <c r="A39" t="s">
        <v>56</v>
      </c>
      <c r="B39" s="3">
        <v>39506</v>
      </c>
      <c r="C39" t="s">
        <v>49</v>
      </c>
      <c r="D39" t="s">
        <v>74</v>
      </c>
      <c r="E39" s="20" t="s">
        <v>56</v>
      </c>
      <c r="F39" s="23">
        <v>39506</v>
      </c>
      <c r="G39" s="20" t="s">
        <v>49</v>
      </c>
      <c r="H39" s="20" t="s">
        <v>74</v>
      </c>
    </row>
    <row r="40" spans="1:8">
      <c r="A40" t="s">
        <v>56</v>
      </c>
      <c r="B40" s="3">
        <v>39506</v>
      </c>
      <c r="C40" t="s">
        <v>50</v>
      </c>
      <c r="D40" t="s">
        <v>74</v>
      </c>
      <c r="E40" s="20" t="s">
        <v>56</v>
      </c>
      <c r="F40" s="23">
        <v>39506</v>
      </c>
      <c r="G40" s="20" t="s">
        <v>50</v>
      </c>
      <c r="H40" s="20" t="s">
        <v>74</v>
      </c>
    </row>
    <row r="41" spans="1:8">
      <c r="A41" t="s">
        <v>56</v>
      </c>
      <c r="B41" s="3">
        <v>39506</v>
      </c>
      <c r="C41" t="s">
        <v>39</v>
      </c>
      <c r="D41" t="s">
        <v>74</v>
      </c>
      <c r="E41" s="20" t="s">
        <v>56</v>
      </c>
      <c r="F41" s="23">
        <v>39506</v>
      </c>
      <c r="G41" s="20" t="s">
        <v>39</v>
      </c>
      <c r="H41" s="20" t="s">
        <v>74</v>
      </c>
    </row>
    <row r="42" spans="1:8">
      <c r="A42" t="s">
        <v>56</v>
      </c>
      <c r="B42" s="3">
        <v>39506</v>
      </c>
      <c r="C42" t="s">
        <v>51</v>
      </c>
      <c r="D42" t="s">
        <v>74</v>
      </c>
      <c r="E42" s="20" t="s">
        <v>56</v>
      </c>
      <c r="F42" s="23">
        <v>39506</v>
      </c>
      <c r="G42" s="20" t="s">
        <v>51</v>
      </c>
      <c r="H42" s="20" t="s">
        <v>74</v>
      </c>
    </row>
    <row r="43" spans="1:8">
      <c r="A43" t="s">
        <v>56</v>
      </c>
      <c r="B43" s="3">
        <v>39506</v>
      </c>
      <c r="C43" t="s">
        <v>6</v>
      </c>
      <c r="D43" t="s">
        <v>74</v>
      </c>
      <c r="E43" s="20" t="s">
        <v>56</v>
      </c>
      <c r="F43" s="23">
        <v>39506</v>
      </c>
      <c r="G43" s="20" t="s">
        <v>6</v>
      </c>
      <c r="H43" s="20" t="s">
        <v>74</v>
      </c>
    </row>
    <row r="44" spans="1:8">
      <c r="A44" t="s">
        <v>56</v>
      </c>
      <c r="B44" s="3">
        <v>39506</v>
      </c>
      <c r="C44" t="s">
        <v>57</v>
      </c>
      <c r="D44" t="s">
        <v>74</v>
      </c>
      <c r="E44" s="20" t="s">
        <v>56</v>
      </c>
      <c r="F44" s="23">
        <v>39506</v>
      </c>
      <c r="G44" s="20" t="s">
        <v>57</v>
      </c>
      <c r="H44" s="20" t="s">
        <v>74</v>
      </c>
    </row>
    <row r="45" spans="1:8">
      <c r="A45" t="s">
        <v>58</v>
      </c>
      <c r="B45" s="3">
        <v>39521</v>
      </c>
      <c r="C45" t="s">
        <v>13</v>
      </c>
      <c r="D45" t="s">
        <v>74</v>
      </c>
      <c r="E45" s="20" t="s">
        <v>58</v>
      </c>
      <c r="F45" s="23">
        <v>39521</v>
      </c>
      <c r="G45" s="20" t="s">
        <v>13</v>
      </c>
      <c r="H45" s="20" t="s">
        <v>74</v>
      </c>
    </row>
    <row r="46" spans="1:8">
      <c r="A46" t="s">
        <v>58</v>
      </c>
      <c r="B46" s="3">
        <v>39521</v>
      </c>
      <c r="C46" t="s">
        <v>59</v>
      </c>
      <c r="D46" t="s">
        <v>74</v>
      </c>
      <c r="E46" s="20" t="s">
        <v>58</v>
      </c>
      <c r="F46" s="23">
        <v>39521</v>
      </c>
      <c r="G46" s="20" t="s">
        <v>59</v>
      </c>
      <c r="H46" s="20" t="s">
        <v>74</v>
      </c>
    </row>
    <row r="47" spans="1:8">
      <c r="A47" t="s">
        <v>58</v>
      </c>
      <c r="B47" s="3">
        <v>39521</v>
      </c>
      <c r="C47" t="s">
        <v>49</v>
      </c>
      <c r="D47" t="s">
        <v>74</v>
      </c>
      <c r="E47" s="20" t="s">
        <v>58</v>
      </c>
      <c r="F47" s="23">
        <v>39521</v>
      </c>
      <c r="G47" s="20" t="s">
        <v>49</v>
      </c>
      <c r="H47" s="20" t="s">
        <v>74</v>
      </c>
    </row>
    <row r="48" spans="1:8">
      <c r="A48" t="s">
        <v>58</v>
      </c>
      <c r="B48" s="3">
        <v>39521</v>
      </c>
      <c r="C48" t="s">
        <v>50</v>
      </c>
      <c r="D48" t="s">
        <v>74</v>
      </c>
      <c r="E48" s="20" t="s">
        <v>58</v>
      </c>
      <c r="F48" s="23">
        <v>39521</v>
      </c>
      <c r="G48" s="20" t="s">
        <v>50</v>
      </c>
      <c r="H48" s="20" t="s">
        <v>74</v>
      </c>
    </row>
    <row r="49" spans="1:8">
      <c r="A49" t="s">
        <v>58</v>
      </c>
      <c r="B49" s="3">
        <v>39521</v>
      </c>
      <c r="C49" t="s">
        <v>39</v>
      </c>
      <c r="D49" t="s">
        <v>74</v>
      </c>
      <c r="E49" s="20" t="s">
        <v>58</v>
      </c>
      <c r="F49" s="23">
        <v>39521</v>
      </c>
      <c r="G49" s="20" t="s">
        <v>39</v>
      </c>
      <c r="H49" s="20" t="s">
        <v>74</v>
      </c>
    </row>
    <row r="50" spans="1:8">
      <c r="A50" t="s">
        <v>58</v>
      </c>
      <c r="B50" s="3">
        <v>39521</v>
      </c>
      <c r="C50" t="s">
        <v>51</v>
      </c>
      <c r="D50" t="s">
        <v>74</v>
      </c>
      <c r="E50" s="20" t="s">
        <v>58</v>
      </c>
      <c r="F50" s="23">
        <v>39521</v>
      </c>
      <c r="G50" s="20" t="s">
        <v>51</v>
      </c>
      <c r="H50" s="20" t="s">
        <v>74</v>
      </c>
    </row>
    <row r="51" spans="1:8">
      <c r="A51" t="s">
        <v>58</v>
      </c>
      <c r="B51" s="3">
        <v>39521</v>
      </c>
      <c r="C51" t="s">
        <v>6</v>
      </c>
      <c r="D51" t="s">
        <v>74</v>
      </c>
      <c r="E51" s="20" t="s">
        <v>58</v>
      </c>
      <c r="F51" s="23">
        <v>39521</v>
      </c>
      <c r="G51" s="20" t="s">
        <v>6</v>
      </c>
      <c r="H51" s="20" t="s">
        <v>74</v>
      </c>
    </row>
    <row r="52" spans="1:8">
      <c r="A52" t="s">
        <v>93</v>
      </c>
      <c r="B52" s="3">
        <v>39557</v>
      </c>
      <c r="C52" t="s">
        <v>13</v>
      </c>
      <c r="D52" t="s">
        <v>74</v>
      </c>
      <c r="E52" s="20" t="s">
        <v>93</v>
      </c>
      <c r="F52" s="23">
        <v>39557</v>
      </c>
      <c r="G52" s="20" t="s">
        <v>13</v>
      </c>
      <c r="H52" s="20" t="s">
        <v>74</v>
      </c>
    </row>
    <row r="53" spans="1:8">
      <c r="A53" t="s">
        <v>93</v>
      </c>
      <c r="B53" s="3">
        <v>39557</v>
      </c>
      <c r="C53" t="s">
        <v>13</v>
      </c>
      <c r="D53" t="s">
        <v>75</v>
      </c>
      <c r="E53" s="20" t="s">
        <v>93</v>
      </c>
      <c r="F53" s="23">
        <v>39557</v>
      </c>
      <c r="G53" s="20" t="s">
        <v>13</v>
      </c>
      <c r="H53" s="20" t="s">
        <v>75</v>
      </c>
    </row>
    <row r="54" spans="1:8">
      <c r="A54" t="s">
        <v>93</v>
      </c>
      <c r="B54" s="3">
        <v>39557</v>
      </c>
      <c r="C54" t="s">
        <v>13</v>
      </c>
      <c r="D54" t="s">
        <v>76</v>
      </c>
      <c r="E54" s="20" t="s">
        <v>93</v>
      </c>
      <c r="F54" s="23">
        <v>39557</v>
      </c>
      <c r="G54" s="20" t="s">
        <v>13</v>
      </c>
      <c r="H54" s="20" t="s">
        <v>76</v>
      </c>
    </row>
    <row r="55" spans="1:8">
      <c r="A55" t="s">
        <v>93</v>
      </c>
      <c r="B55" s="3">
        <v>39557</v>
      </c>
      <c r="C55" t="s">
        <v>13</v>
      </c>
      <c r="D55" t="s">
        <v>77</v>
      </c>
      <c r="E55" s="20" t="s">
        <v>93</v>
      </c>
      <c r="F55" s="23">
        <v>39557</v>
      </c>
      <c r="G55" s="20" t="s">
        <v>13</v>
      </c>
      <c r="H55" s="20" t="s">
        <v>77</v>
      </c>
    </row>
    <row r="56" spans="1:8">
      <c r="A56" t="s">
        <v>93</v>
      </c>
      <c r="B56" s="3">
        <v>39557</v>
      </c>
      <c r="C56" t="s">
        <v>13</v>
      </c>
      <c r="D56" t="s">
        <v>78</v>
      </c>
      <c r="E56" s="20" t="s">
        <v>93</v>
      </c>
      <c r="F56" s="23">
        <v>39557</v>
      </c>
      <c r="G56" s="20" t="s">
        <v>13</v>
      </c>
      <c r="H56" s="20" t="s">
        <v>78</v>
      </c>
    </row>
    <row r="57" spans="1:8">
      <c r="A57" t="s">
        <v>93</v>
      </c>
      <c r="B57" s="3">
        <v>39557</v>
      </c>
      <c r="C57" t="s">
        <v>13</v>
      </c>
      <c r="D57" t="s">
        <v>79</v>
      </c>
      <c r="E57" s="20" t="s">
        <v>93</v>
      </c>
      <c r="F57" s="23">
        <v>39557</v>
      </c>
      <c r="G57" s="20" t="s">
        <v>13</v>
      </c>
      <c r="H57" s="20" t="s">
        <v>79</v>
      </c>
    </row>
    <row r="58" spans="1:8">
      <c r="A58" t="s">
        <v>93</v>
      </c>
      <c r="B58" s="3">
        <v>39557</v>
      </c>
      <c r="C58" t="s">
        <v>13</v>
      </c>
      <c r="D58" t="s">
        <v>80</v>
      </c>
      <c r="E58" s="20" t="s">
        <v>93</v>
      </c>
      <c r="F58" s="23">
        <v>39557</v>
      </c>
      <c r="G58" s="20" t="s">
        <v>13</v>
      </c>
      <c r="H58" s="20" t="s">
        <v>80</v>
      </c>
    </row>
    <row r="59" spans="1:8">
      <c r="A59" t="s">
        <v>93</v>
      </c>
      <c r="B59" s="3">
        <v>39557</v>
      </c>
      <c r="C59" t="s">
        <v>13</v>
      </c>
      <c r="D59" t="s">
        <v>81</v>
      </c>
      <c r="E59" s="20" t="s">
        <v>93</v>
      </c>
      <c r="F59" s="23">
        <v>39557</v>
      </c>
      <c r="G59" s="20" t="s">
        <v>13</v>
      </c>
      <c r="H59" s="20" t="s">
        <v>81</v>
      </c>
    </row>
    <row r="60" spans="1:8">
      <c r="A60" t="s">
        <v>93</v>
      </c>
      <c r="B60" s="3">
        <v>39557</v>
      </c>
      <c r="C60" t="s">
        <v>13</v>
      </c>
      <c r="D60" t="s">
        <v>82</v>
      </c>
      <c r="E60" s="20" t="s">
        <v>93</v>
      </c>
      <c r="F60" s="23">
        <v>39557</v>
      </c>
      <c r="G60" s="20" t="s">
        <v>13</v>
      </c>
      <c r="H60" s="20" t="s">
        <v>82</v>
      </c>
    </row>
    <row r="61" spans="1:8">
      <c r="A61" t="s">
        <v>93</v>
      </c>
      <c r="B61" s="3">
        <v>39557</v>
      </c>
      <c r="C61" t="s">
        <v>13</v>
      </c>
      <c r="D61" t="s">
        <v>83</v>
      </c>
      <c r="E61" s="20" t="s">
        <v>93</v>
      </c>
      <c r="F61" s="23">
        <v>39557</v>
      </c>
      <c r="G61" s="20" t="s">
        <v>13</v>
      </c>
      <c r="H61" s="20" t="s">
        <v>83</v>
      </c>
    </row>
    <row r="62" spans="1:8">
      <c r="A62" t="s">
        <v>93</v>
      </c>
      <c r="B62" s="3">
        <v>39557</v>
      </c>
      <c r="C62" t="s">
        <v>13</v>
      </c>
      <c r="D62" t="s">
        <v>84</v>
      </c>
      <c r="E62" s="20" t="s">
        <v>93</v>
      </c>
      <c r="F62" s="23">
        <v>39557</v>
      </c>
      <c r="G62" s="20" t="s">
        <v>13</v>
      </c>
      <c r="H62" s="20" t="s">
        <v>84</v>
      </c>
    </row>
    <row r="63" spans="1:8">
      <c r="A63" t="s">
        <v>93</v>
      </c>
      <c r="B63" s="3">
        <v>39557</v>
      </c>
      <c r="C63" t="s">
        <v>13</v>
      </c>
      <c r="D63" t="s">
        <v>85</v>
      </c>
      <c r="E63" s="20" t="s">
        <v>93</v>
      </c>
      <c r="F63" s="23">
        <v>39557</v>
      </c>
      <c r="G63" s="20" t="s">
        <v>13</v>
      </c>
      <c r="H63" s="20" t="s">
        <v>85</v>
      </c>
    </row>
    <row r="64" spans="1:8">
      <c r="A64" t="s">
        <v>93</v>
      </c>
      <c r="B64" s="3">
        <v>39557</v>
      </c>
      <c r="C64" t="s">
        <v>13</v>
      </c>
      <c r="D64" t="s">
        <v>86</v>
      </c>
      <c r="E64" s="20" t="s">
        <v>93</v>
      </c>
      <c r="F64" s="23">
        <v>39557</v>
      </c>
      <c r="G64" s="20" t="s">
        <v>13</v>
      </c>
      <c r="H64" s="20" t="s">
        <v>86</v>
      </c>
    </row>
    <row r="65" spans="1:8">
      <c r="A65" t="s">
        <v>93</v>
      </c>
      <c r="B65" s="3">
        <v>39557</v>
      </c>
      <c r="C65" t="s">
        <v>13</v>
      </c>
      <c r="D65" t="s">
        <v>87</v>
      </c>
      <c r="E65" s="20" t="s">
        <v>93</v>
      </c>
      <c r="F65" s="23">
        <v>39557</v>
      </c>
      <c r="G65" s="20" t="s">
        <v>13</v>
      </c>
      <c r="H65" s="20" t="s">
        <v>87</v>
      </c>
    </row>
    <row r="66" spans="1:8">
      <c r="A66" t="s">
        <v>93</v>
      </c>
      <c r="B66" s="3">
        <v>39557</v>
      </c>
      <c r="C66" t="s">
        <v>13</v>
      </c>
      <c r="D66" t="s">
        <v>88</v>
      </c>
      <c r="E66" s="20" t="s">
        <v>93</v>
      </c>
      <c r="F66" s="23">
        <v>39557</v>
      </c>
      <c r="G66" s="20" t="s">
        <v>13</v>
      </c>
      <c r="H66" s="20" t="s">
        <v>88</v>
      </c>
    </row>
    <row r="67" spans="1:8">
      <c r="A67" t="s">
        <v>93</v>
      </c>
      <c r="B67" s="3">
        <v>39557</v>
      </c>
      <c r="C67" t="s">
        <v>13</v>
      </c>
      <c r="D67" t="s">
        <v>89</v>
      </c>
      <c r="E67" s="20" t="s">
        <v>93</v>
      </c>
      <c r="F67" s="23">
        <v>39557</v>
      </c>
      <c r="G67" s="20" t="s">
        <v>13</v>
      </c>
      <c r="H67" s="20" t="s">
        <v>89</v>
      </c>
    </row>
    <row r="68" spans="1:8">
      <c r="A68" t="s">
        <v>93</v>
      </c>
      <c r="B68" s="3">
        <v>39557</v>
      </c>
      <c r="C68" t="s">
        <v>13</v>
      </c>
      <c r="D68" t="s">
        <v>90</v>
      </c>
      <c r="E68" s="20" t="s">
        <v>93</v>
      </c>
      <c r="F68" s="23">
        <v>39557</v>
      </c>
      <c r="G68" s="20" t="s">
        <v>13</v>
      </c>
      <c r="H68" s="20" t="s">
        <v>90</v>
      </c>
    </row>
    <row r="69" spans="1:8">
      <c r="A69" t="s">
        <v>93</v>
      </c>
      <c r="B69" s="3">
        <v>39557</v>
      </c>
      <c r="C69" t="s">
        <v>13</v>
      </c>
      <c r="D69" t="s">
        <v>91</v>
      </c>
      <c r="E69" s="20" t="s">
        <v>93</v>
      </c>
      <c r="F69" s="23">
        <v>39557</v>
      </c>
      <c r="G69" s="20" t="s">
        <v>13</v>
      </c>
      <c r="H69" s="20" t="s">
        <v>91</v>
      </c>
    </row>
    <row r="70" spans="1:8">
      <c r="A70" t="s">
        <v>93</v>
      </c>
      <c r="B70" s="3">
        <v>39557</v>
      </c>
      <c r="C70" t="s">
        <v>13</v>
      </c>
      <c r="D70" t="s">
        <v>92</v>
      </c>
      <c r="E70" s="20" t="s">
        <v>93</v>
      </c>
      <c r="F70" s="23">
        <v>39557</v>
      </c>
      <c r="G70" s="20" t="s">
        <v>13</v>
      </c>
      <c r="H70" s="20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B1" sqref="B1"/>
    </sheetView>
  </sheetViews>
  <sheetFormatPr defaultRowHeight="15"/>
  <cols>
    <col min="2" max="2" width="13.7109375" bestFit="1" customWidth="1"/>
    <col min="3" max="3" width="13.85546875" bestFit="1" customWidth="1"/>
    <col min="4" max="4" width="14.28515625" bestFit="1" customWidth="1"/>
  </cols>
  <sheetData>
    <row r="1" spans="1:6">
      <c r="A1" t="s">
        <v>94</v>
      </c>
      <c r="B1" t="s">
        <v>95</v>
      </c>
      <c r="C1" t="s">
        <v>96</v>
      </c>
      <c r="D1" t="s">
        <v>97</v>
      </c>
    </row>
    <row r="2" spans="1:6">
      <c r="A2">
        <v>63.225806451612911</v>
      </c>
      <c r="B2">
        <v>71.465517241379317</v>
      </c>
      <c r="C2">
        <v>31.090723751274208</v>
      </c>
      <c r="D2">
        <v>9.1735537190082646</v>
      </c>
    </row>
    <row r="3" spans="1:6">
      <c r="A3">
        <v>36.489151873767256</v>
      </c>
      <c r="B3">
        <v>32.468354430379748</v>
      </c>
      <c r="C3">
        <v>17.586206896551726</v>
      </c>
      <c r="D3">
        <v>6.6355140186915893</v>
      </c>
      <c r="F3">
        <v>100</v>
      </c>
    </row>
    <row r="4" spans="1:6">
      <c r="A4">
        <v>68</v>
      </c>
      <c r="B4">
        <v>73.99678972712681</v>
      </c>
      <c r="C4">
        <v>41.666666666666664</v>
      </c>
      <c r="D4">
        <v>9.1752577319587623</v>
      </c>
    </row>
    <row r="5" spans="1:6">
      <c r="A5">
        <v>34.660421545667447</v>
      </c>
      <c r="B5">
        <v>52.931034482758619</v>
      </c>
      <c r="C5">
        <v>9.6226415094339615</v>
      </c>
      <c r="D5">
        <v>2.2980132450331126</v>
      </c>
    </row>
    <row r="6" spans="1:6">
      <c r="A6">
        <v>29.375</v>
      </c>
      <c r="B6">
        <v>44.537815126050425</v>
      </c>
      <c r="C6">
        <v>25.545171339563861</v>
      </c>
      <c r="D6">
        <v>3.6956521739130443</v>
      </c>
    </row>
    <row r="7" spans="1:6">
      <c r="A7">
        <v>21.731601731601728</v>
      </c>
      <c r="B7">
        <v>52.058823529411768</v>
      </c>
      <c r="C7">
        <v>16.62870159453303</v>
      </c>
      <c r="D7">
        <v>3.2627118644067794</v>
      </c>
    </row>
    <row r="8" spans="1:6">
      <c r="A8">
        <v>67.99184505606523</v>
      </c>
      <c r="B8">
        <v>77.570093457943926</v>
      </c>
      <c r="C8">
        <v>49.541284403669721</v>
      </c>
      <c r="D8">
        <v>9.7692307692307683</v>
      </c>
    </row>
    <row r="9" spans="1:6">
      <c r="A9">
        <v>23.627450980392155</v>
      </c>
      <c r="B9">
        <v>57.741935483870968</v>
      </c>
      <c r="C9">
        <v>15.65217391304348</v>
      </c>
      <c r="D9">
        <v>1.7522123893805308</v>
      </c>
    </row>
    <row r="10" spans="1:6">
      <c r="A10">
        <v>39.268292682926834</v>
      </c>
      <c r="B10">
        <v>61.970074812967582</v>
      </c>
      <c r="C10">
        <v>53.513513513513509</v>
      </c>
      <c r="D10">
        <v>5.4379562043795611</v>
      </c>
    </row>
    <row r="11" spans="1:6">
      <c r="A11">
        <v>10.338983050847457</v>
      </c>
      <c r="B11">
        <v>47.115384615384613</v>
      </c>
      <c r="C11">
        <v>14.06015037593985</v>
      </c>
      <c r="D11">
        <v>1.4672131147540983</v>
      </c>
    </row>
    <row r="12" spans="1:6">
      <c r="A12">
        <v>43.848167539267017</v>
      </c>
      <c r="B12">
        <v>71.106557377049199</v>
      </c>
      <c r="C12">
        <v>38.160919540229884</v>
      </c>
      <c r="D12">
        <v>4.0769230769230775</v>
      </c>
    </row>
    <row r="13" spans="1:6">
      <c r="A13">
        <v>37.278106508875744</v>
      </c>
      <c r="B13">
        <v>62.72727272727272</v>
      </c>
      <c r="C13">
        <v>17.936507936507937</v>
      </c>
      <c r="D13">
        <v>5.85</v>
      </c>
    </row>
    <row r="14" spans="1:6">
      <c r="A14">
        <v>60.510328068043741</v>
      </c>
      <c r="B14">
        <v>74.615384615384613</v>
      </c>
      <c r="C14">
        <v>29.890109890109894</v>
      </c>
      <c r="D14">
        <v>22.906403940886701</v>
      </c>
    </row>
    <row r="15" spans="1:6">
      <c r="A15">
        <v>42.76315789473685</v>
      </c>
      <c r="B15">
        <v>47.741935483870968</v>
      </c>
      <c r="C15">
        <v>23.134328358208954</v>
      </c>
      <c r="D15">
        <v>8.6648122392211402</v>
      </c>
    </row>
    <row r="16" spans="1:6">
      <c r="A16">
        <v>34.044943820224717</v>
      </c>
      <c r="B16">
        <v>63.758389261744966</v>
      </c>
      <c r="C16">
        <v>37.923728813559329</v>
      </c>
      <c r="D16">
        <v>8.4672897196261676</v>
      </c>
    </row>
    <row r="17" spans="1:4">
      <c r="A17">
        <v>38.139534883720927</v>
      </c>
      <c r="B17">
        <v>69.230769230769226</v>
      </c>
      <c r="C17">
        <v>15.739130434782608</v>
      </c>
      <c r="D17">
        <v>3.6312849162011176</v>
      </c>
    </row>
    <row r="18" spans="1:4">
      <c r="A18">
        <v>48.785046728971963</v>
      </c>
      <c r="B18">
        <v>65.968586387434542</v>
      </c>
      <c r="C18">
        <v>2.03680981595092</v>
      </c>
      <c r="D18">
        <v>11.794871794871794</v>
      </c>
    </row>
    <row r="19" spans="1:4">
      <c r="A19">
        <v>48.923959827833571</v>
      </c>
      <c r="B19">
        <v>42.33983286908078</v>
      </c>
      <c r="C19">
        <v>36.771300448430488</v>
      </c>
      <c r="D19">
        <v>4.2925659472422062</v>
      </c>
    </row>
    <row r="20" spans="1:4">
      <c r="A20">
        <v>15.483870967741934</v>
      </c>
      <c r="B20">
        <v>29.122807017543863</v>
      </c>
      <c r="C20">
        <v>25.348837209302328</v>
      </c>
      <c r="D20">
        <v>1.6271186440677967</v>
      </c>
    </row>
    <row r="21" spans="1:4">
      <c r="A21">
        <v>15.630769230769232</v>
      </c>
      <c r="B21">
        <v>51.293103448275865</v>
      </c>
      <c r="C21">
        <v>10.172939979654121</v>
      </c>
      <c r="D21">
        <v>1.2627118644067796</v>
      </c>
    </row>
    <row r="22" spans="1:4">
      <c r="A22">
        <v>39.46153846153846</v>
      </c>
      <c r="B22">
        <v>79.411764705882348</v>
      </c>
      <c r="C22">
        <v>21.149425287356323</v>
      </c>
      <c r="D22">
        <v>3.518987341772152</v>
      </c>
    </row>
    <row r="23" spans="1:4">
      <c r="A23">
        <v>44.915254237288131</v>
      </c>
      <c r="B23">
        <v>61.910994764397898</v>
      </c>
      <c r="C23">
        <v>5.4579439252336446</v>
      </c>
      <c r="D23">
        <v>14.48</v>
      </c>
    </row>
    <row r="24" spans="1:4">
      <c r="A24">
        <v>26.694214876033058</v>
      </c>
      <c r="B24">
        <v>28.728813559322031</v>
      </c>
      <c r="C24">
        <v>8.449131513647643</v>
      </c>
      <c r="D24">
        <v>2.5929203539823007</v>
      </c>
    </row>
    <row r="25" spans="1:4">
      <c r="A25">
        <v>31.097560975609756</v>
      </c>
      <c r="B25">
        <v>59.00104058272634</v>
      </c>
      <c r="C25">
        <v>24.647122692725297</v>
      </c>
      <c r="D25">
        <v>3.5981308411214949</v>
      </c>
    </row>
    <row r="26" spans="1:4">
      <c r="A26">
        <v>48.944099378881987</v>
      </c>
      <c r="B26">
        <v>69.894366197183118</v>
      </c>
      <c r="C26">
        <v>12.218045112781956</v>
      </c>
      <c r="D26">
        <v>26.227678571428569</v>
      </c>
    </row>
    <row r="27" spans="1:4">
      <c r="A27">
        <v>49.863945578231295</v>
      </c>
      <c r="B27">
        <v>84.671532846715323</v>
      </c>
      <c r="C27">
        <v>30.073349633251834</v>
      </c>
      <c r="D27">
        <v>5.3350515463917523</v>
      </c>
    </row>
    <row r="28" spans="1:4">
      <c r="A28">
        <v>26.985074626865668</v>
      </c>
      <c r="B28">
        <v>67.475728155339809</v>
      </c>
      <c r="C28">
        <v>11.547619047619047</v>
      </c>
      <c r="D28">
        <v>2.8433734939759034</v>
      </c>
    </row>
    <row r="29" spans="1:4">
      <c r="A29">
        <v>26.415094339622641</v>
      </c>
      <c r="B29">
        <v>56.666666666666664</v>
      </c>
      <c r="C29">
        <v>9.7340425531914896</v>
      </c>
      <c r="D29">
        <v>2.8389339513325602</v>
      </c>
    </row>
    <row r="30" spans="1:4">
      <c r="A30">
        <v>27.981651376146786</v>
      </c>
      <c r="B30">
        <v>63.184079601990049</v>
      </c>
      <c r="C30">
        <v>38.659058487874468</v>
      </c>
      <c r="D30">
        <v>4.6976744186046515</v>
      </c>
    </row>
    <row r="31" spans="1:4">
      <c r="A31">
        <v>67.455621301775153</v>
      </c>
      <c r="B31">
        <v>76.587795765877971</v>
      </c>
      <c r="C31">
        <v>37.5</v>
      </c>
      <c r="D31">
        <v>7.9777777777777779</v>
      </c>
    </row>
    <row r="32" spans="1:4">
      <c r="A32">
        <v>28.747433264887061</v>
      </c>
      <c r="B32">
        <v>54.558610709117225</v>
      </c>
      <c r="C32">
        <v>6.8965517241379306</v>
      </c>
      <c r="D32">
        <v>4.149947201689546</v>
      </c>
    </row>
    <row r="33" spans="1:4">
      <c r="A33">
        <v>20.900473933649288</v>
      </c>
      <c r="B33">
        <v>71.005917159763314</v>
      </c>
      <c r="C33">
        <v>27.252747252747255</v>
      </c>
      <c r="D33">
        <v>2.7833894500561165</v>
      </c>
    </row>
    <row r="34" spans="1:4">
      <c r="A34">
        <v>14.647058823529409</v>
      </c>
      <c r="B34">
        <v>55.536723163841806</v>
      </c>
      <c r="C34">
        <v>8.2258064516129039</v>
      </c>
      <c r="D34">
        <v>1.2268907563025209</v>
      </c>
    </row>
    <row r="35" spans="1:4">
      <c r="A35">
        <v>40.75949367088608</v>
      </c>
      <c r="B35">
        <v>71.148825065274153</v>
      </c>
      <c r="C35">
        <v>27.235213204951851</v>
      </c>
      <c r="D35">
        <v>3.8989898989898992</v>
      </c>
    </row>
    <row r="36" spans="1:4">
      <c r="A36">
        <v>21.488764044943821</v>
      </c>
      <c r="B36">
        <v>62.5</v>
      </c>
      <c r="C36">
        <v>22.887323943661976</v>
      </c>
      <c r="D36">
        <v>2.7080291970802919</v>
      </c>
    </row>
    <row r="37" spans="1:4">
      <c r="A37">
        <v>53.229398663697104</v>
      </c>
      <c r="B37">
        <v>77.705977382875616</v>
      </c>
      <c r="C37">
        <v>46.717171717171716</v>
      </c>
      <c r="D37">
        <v>7.2443181818181825</v>
      </c>
    </row>
    <row r="38" spans="1:4">
      <c r="A38">
        <v>51.636747624076015</v>
      </c>
      <c r="B38">
        <v>77.70700636942675</v>
      </c>
      <c r="C38">
        <v>29.610829103214893</v>
      </c>
      <c r="D38">
        <v>7.9100529100529098</v>
      </c>
    </row>
    <row r="39" spans="1:4">
      <c r="A39">
        <v>56.371986222732481</v>
      </c>
      <c r="B39">
        <v>76.47058823529413</v>
      </c>
      <c r="C39">
        <v>23.613445378151258</v>
      </c>
      <c r="D39">
        <v>16.547619047619047</v>
      </c>
    </row>
    <row r="40" spans="1:4">
      <c r="A40">
        <v>57.59162303664921</v>
      </c>
      <c r="B40">
        <v>85.350318471337587</v>
      </c>
      <c r="C40">
        <v>44.881889763779526</v>
      </c>
      <c r="D40">
        <v>8.6605080831408774</v>
      </c>
    </row>
    <row r="41" spans="1:4">
      <c r="A41">
        <v>77.092511013215855</v>
      </c>
      <c r="B41">
        <v>92.125984251968504</v>
      </c>
      <c r="C41">
        <v>30.254237288135595</v>
      </c>
      <c r="D41">
        <v>18.803088803088805</v>
      </c>
    </row>
    <row r="42" spans="1:4">
      <c r="A42">
        <v>62.941176470588232</v>
      </c>
      <c r="B42">
        <v>35.53921568627451</v>
      </c>
      <c r="C42">
        <v>31.722689075630257</v>
      </c>
      <c r="D42">
        <v>4.7862068965517235</v>
      </c>
    </row>
    <row r="43" spans="1:4">
      <c r="A43">
        <v>58.670520231213871</v>
      </c>
      <c r="B43">
        <v>71.099999999999994</v>
      </c>
      <c r="C43">
        <v>108.18181818181817</v>
      </c>
      <c r="D43">
        <v>10.447019867549669</v>
      </c>
    </row>
    <row r="44" spans="1:4">
      <c r="A44">
        <v>87.407407407407405</v>
      </c>
      <c r="B44">
        <v>80.901856763925721</v>
      </c>
      <c r="C44">
        <v>61.76100628930817</v>
      </c>
      <c r="D44">
        <v>10.9</v>
      </c>
    </row>
    <row r="45" spans="1:4">
      <c r="A45">
        <v>84.615384615384613</v>
      </c>
      <c r="B45">
        <v>73.836477987421389</v>
      </c>
      <c r="C45">
        <v>61.676646706586837</v>
      </c>
      <c r="D45">
        <v>12.140575079872205</v>
      </c>
    </row>
    <row r="46" spans="1:4">
      <c r="A46">
        <v>28.42592592592592</v>
      </c>
      <c r="B46">
        <v>52.205882352941181</v>
      </c>
      <c r="C46">
        <v>10.285714285714286</v>
      </c>
      <c r="D46">
        <v>6.7175572519083975</v>
      </c>
    </row>
    <row r="47" spans="1:4">
      <c r="A47">
        <v>25.916666666666664</v>
      </c>
      <c r="B47">
        <v>49.241379310344833</v>
      </c>
      <c r="C47">
        <v>7.083333333333333</v>
      </c>
      <c r="D47">
        <v>5.9090909090909083</v>
      </c>
    </row>
    <row r="48" spans="1:4">
      <c r="A48">
        <v>33.98843930635838</v>
      </c>
      <c r="B48">
        <v>78.518518518518519</v>
      </c>
      <c r="C48">
        <v>23.95</v>
      </c>
      <c r="D48">
        <v>3.8803088803088812</v>
      </c>
    </row>
    <row r="49" spans="1:4">
      <c r="A49">
        <v>25.969696969696969</v>
      </c>
      <c r="B49">
        <v>62.631578947368418</v>
      </c>
      <c r="C49">
        <v>19.188596491228072</v>
      </c>
      <c r="D49">
        <v>2.8728813559322037</v>
      </c>
    </row>
    <row r="50" spans="1:4">
      <c r="A50">
        <v>28.228782287822877</v>
      </c>
      <c r="B50">
        <v>44.83660130718954</v>
      </c>
      <c r="C50">
        <v>10.935672514619881</v>
      </c>
      <c r="D50">
        <v>2.5</v>
      </c>
    </row>
    <row r="51" spans="1:4">
      <c r="A51">
        <v>21.043478260869563</v>
      </c>
      <c r="B51">
        <v>52.736318407960205</v>
      </c>
      <c r="C51">
        <v>27.300613496932513</v>
      </c>
      <c r="D51">
        <v>5.3851351351351351</v>
      </c>
    </row>
    <row r="52" spans="1:4">
      <c r="A52">
        <v>62.767295597484271</v>
      </c>
      <c r="B52">
        <v>64.229765013054845</v>
      </c>
      <c r="C52">
        <v>33.333333333333336</v>
      </c>
      <c r="D52">
        <v>6.359649122807018</v>
      </c>
    </row>
    <row r="53" spans="1:4">
      <c r="A53">
        <v>47.847222222222221</v>
      </c>
      <c r="B53">
        <v>62.117346938775512</v>
      </c>
      <c r="C53">
        <v>8.6147186147186154</v>
      </c>
      <c r="D53">
        <v>12.916666666666668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nondry dock data with rainfall</vt:lpstr>
      <vt:lpstr>Sheet1</vt:lpstr>
      <vt:lpstr>Sheet2</vt:lpstr>
      <vt:lpstr>'nondry dock data with rainfall'!_FilterDatabase</vt:lpstr>
    </vt:vector>
  </TitlesOfParts>
  <Company>Pacific Northwest Versions panel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JMB</dc:creator>
  <cp:lastModifiedBy>JMB</cp:lastModifiedBy>
  <dcterms:created xsi:type="dcterms:W3CDTF">2011-07-26T22:25:29Z</dcterms:created>
  <dcterms:modified xsi:type="dcterms:W3CDTF">2013-05-24T00:32:45Z</dcterms:modified>
</cp:coreProperties>
</file>